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445"/>
  </bookViews>
  <sheets>
    <sheet name="Buget Plan de afaceri_106932" sheetId="4" r:id="rId1"/>
  </sheets>
  <calcPr calcId="145621"/>
</workbook>
</file>

<file path=xl/calcChain.xml><?xml version="1.0" encoding="utf-8"?>
<calcChain xmlns="http://schemas.openxmlformats.org/spreadsheetml/2006/main">
  <c r="J20" i="4" l="1"/>
  <c r="K20" i="4"/>
  <c r="K22" i="4"/>
  <c r="J22" i="4"/>
  <c r="K21" i="4"/>
  <c r="J21" i="4"/>
  <c r="K19" i="4"/>
  <c r="J19" i="4"/>
  <c r="J23" i="4"/>
  <c r="I23" i="4"/>
  <c r="K23" i="4" s="1"/>
  <c r="I9" i="4"/>
  <c r="P9" i="4" s="1"/>
  <c r="J9" i="4"/>
  <c r="J8" i="4"/>
  <c r="K8" i="4"/>
  <c r="I15" i="4"/>
  <c r="K15" i="4" s="1"/>
  <c r="J15" i="4"/>
  <c r="I14" i="4"/>
  <c r="P14" i="4" s="1"/>
  <c r="J14" i="4"/>
  <c r="J16" i="4"/>
  <c r="I16" i="4"/>
  <c r="K16" i="4" s="1"/>
  <c r="I10" i="4"/>
  <c r="P10" i="4" s="1"/>
  <c r="J10" i="4"/>
  <c r="I11" i="4"/>
  <c r="N11" i="4" s="1"/>
  <c r="J11" i="4"/>
  <c r="I12" i="4"/>
  <c r="P12" i="4" s="1"/>
  <c r="J12" i="4"/>
  <c r="I13" i="4"/>
  <c r="O13" i="4" s="1"/>
  <c r="J13" i="4"/>
  <c r="X8" i="4"/>
  <c r="W8" i="4"/>
  <c r="U8" i="4"/>
  <c r="T8" i="4"/>
  <c r="S8" i="4"/>
  <c r="Q8" i="4"/>
  <c r="P8" i="4"/>
  <c r="O8" i="4"/>
  <c r="V8" i="4"/>
  <c r="X7" i="4"/>
  <c r="W7" i="4"/>
  <c r="V7" i="4"/>
  <c r="U7" i="4"/>
  <c r="T7" i="4"/>
  <c r="S7" i="4"/>
  <c r="R7" i="4"/>
  <c r="Q7" i="4"/>
  <c r="P7" i="4"/>
  <c r="O7" i="4"/>
  <c r="K7" i="4"/>
  <c r="J7" i="4"/>
  <c r="X6" i="4"/>
  <c r="W6" i="4"/>
  <c r="V6" i="4"/>
  <c r="U6" i="4"/>
  <c r="T6" i="4"/>
  <c r="S6" i="4"/>
  <c r="R6" i="4"/>
  <c r="Q6" i="4"/>
  <c r="P6" i="4"/>
  <c r="O6" i="4"/>
  <c r="K6" i="4"/>
  <c r="J6" i="4"/>
  <c r="X5" i="4"/>
  <c r="W5" i="4"/>
  <c r="V5" i="4"/>
  <c r="U5" i="4"/>
  <c r="T5" i="4"/>
  <c r="S5" i="4"/>
  <c r="R5" i="4"/>
  <c r="Q5" i="4"/>
  <c r="P5" i="4"/>
  <c r="O5" i="4"/>
  <c r="K5" i="4"/>
  <c r="J5" i="4"/>
  <c r="X4" i="4"/>
  <c r="W4" i="4"/>
  <c r="V4" i="4"/>
  <c r="U4" i="4"/>
  <c r="T4" i="4"/>
  <c r="S4" i="4"/>
  <c r="R4" i="4"/>
  <c r="Q4" i="4"/>
  <c r="P4" i="4"/>
  <c r="O4" i="4"/>
  <c r="K4" i="4"/>
  <c r="J4" i="4"/>
  <c r="Q14" i="4" l="1"/>
  <c r="R13" i="4"/>
  <c r="T9" i="4"/>
  <c r="W12" i="4"/>
  <c r="P13" i="4"/>
  <c r="X13" i="4"/>
  <c r="K13" i="4"/>
  <c r="V13" i="4"/>
  <c r="U14" i="4"/>
  <c r="X9" i="4"/>
  <c r="W9" i="4"/>
  <c r="K9" i="4"/>
  <c r="W14" i="4"/>
  <c r="S14" i="4"/>
  <c r="O14" i="4"/>
  <c r="V14" i="4"/>
  <c r="R14" i="4"/>
  <c r="K14" i="4"/>
  <c r="X14" i="4"/>
  <c r="T14" i="4"/>
  <c r="X15" i="4"/>
  <c r="T15" i="4"/>
  <c r="P15" i="4"/>
  <c r="U15" i="4"/>
  <c r="Q15" i="4"/>
  <c r="W15" i="4"/>
  <c r="S15" i="4"/>
  <c r="O15" i="4"/>
  <c r="V15" i="4"/>
  <c r="R15" i="4"/>
  <c r="Q11" i="4"/>
  <c r="W11" i="4"/>
  <c r="T13" i="4"/>
  <c r="O12" i="4"/>
  <c r="U11" i="4"/>
  <c r="K11" i="4"/>
  <c r="S10" i="4"/>
  <c r="S12" i="4"/>
  <c r="O11" i="4"/>
  <c r="W10" i="4"/>
  <c r="S11" i="4"/>
  <c r="O10" i="4"/>
  <c r="U13" i="4"/>
  <c r="Q13" i="4"/>
  <c r="V12" i="4"/>
  <c r="R12" i="4"/>
  <c r="N12" i="4"/>
  <c r="X11" i="4"/>
  <c r="T11" i="4"/>
  <c r="P11" i="4"/>
  <c r="V10" i="4"/>
  <c r="R10" i="4"/>
  <c r="N10" i="4"/>
  <c r="U12" i="4"/>
  <c r="Q12" i="4"/>
  <c r="K12" i="4"/>
  <c r="U10" i="4"/>
  <c r="Q10" i="4"/>
  <c r="K10" i="4"/>
  <c r="W13" i="4"/>
  <c r="S13" i="4"/>
  <c r="X12" i="4"/>
  <c r="T12" i="4"/>
  <c r="V11" i="4"/>
  <c r="R11" i="4"/>
  <c r="X10" i="4"/>
  <c r="T10" i="4"/>
  <c r="Q9" i="4"/>
  <c r="U9" i="4"/>
  <c r="N9" i="4"/>
  <c r="R9" i="4"/>
  <c r="V9" i="4"/>
  <c r="R8" i="4"/>
  <c r="O9" i="4"/>
  <c r="S9" i="4"/>
  <c r="J17" i="4" l="1"/>
  <c r="J24" i="4"/>
  <c r="J25" i="4" l="1"/>
  <c r="X24" i="4" l="1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E27" i="4"/>
  <c r="L25" i="4" l="1"/>
  <c r="P25" i="4"/>
  <c r="T25" i="4"/>
  <c r="M25" i="4"/>
  <c r="Q25" i="4"/>
  <c r="U25" i="4"/>
  <c r="X25" i="4"/>
  <c r="N25" i="4"/>
  <c r="R25" i="4"/>
  <c r="V25" i="4"/>
  <c r="K25" i="4"/>
  <c r="O25" i="4"/>
  <c r="S25" i="4"/>
  <c r="W25" i="4"/>
</calcChain>
</file>

<file path=xl/sharedStrings.xml><?xml version="1.0" encoding="utf-8"?>
<sst xmlns="http://schemas.openxmlformats.org/spreadsheetml/2006/main" count="126" uniqueCount="74">
  <si>
    <t>1.1. Cheltuieli salariale</t>
  </si>
  <si>
    <t>1.3. Contribuţii sociale aferente cheltuielilor salariale şi cheltuielilor asimilate acestora (contribuţii angajaţi şi angajatori)</t>
  </si>
  <si>
    <t>5. Cheltuieli cu închirierea de sedii (inclusiv depozite), spații pentru desfășurarea diverselor activițăți ale întreprinderii, echipamente, vehicule, diverse bunuri</t>
  </si>
  <si>
    <t>6. Cheltuieli de leasing fără achiziție (leasing operațional) aferente funcţionării întreprinderilor (rate de leasing operațional plătite de întreprindere pentru: echipamente, vehicule, diverse bunuri mobile și imobile)</t>
  </si>
  <si>
    <t>33. tipărirea/multiplicarea materialelor publicitare şi de informare</t>
  </si>
  <si>
    <t>34. difuzarea materialelor publicitare şi de informare</t>
  </si>
  <si>
    <t>35. dezvoltare/ adaptare pagini web</t>
  </si>
  <si>
    <t>31.3. cheltuieli cu alte materiale consumabile</t>
  </si>
  <si>
    <t>19.3. energie electrică</t>
  </si>
  <si>
    <t>19.4. energie termică şi/sau gaze naturale</t>
  </si>
  <si>
    <t>Denumire Cheltuiala</t>
  </si>
  <si>
    <t>Categorie cheltuiala</t>
  </si>
  <si>
    <t>Directa</t>
  </si>
  <si>
    <t>Cost Unitar fara TVA</t>
  </si>
  <si>
    <t>Cantitate</t>
  </si>
  <si>
    <t>Unitate de masura</t>
  </si>
  <si>
    <t>Tip Cheltuiala</t>
  </si>
  <si>
    <t>TVA</t>
  </si>
  <si>
    <t>Total fara TVA</t>
  </si>
  <si>
    <t>Total cu TVA</t>
  </si>
  <si>
    <t>Contributie Proprie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</si>
  <si>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</si>
  <si>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</si>
  <si>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</si>
  <si>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</si>
  <si>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</si>
  <si>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</si>
  <si>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</si>
  <si>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</si>
  <si>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</si>
  <si>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</si>
  <si>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</si>
  <si>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</si>
  <si>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Buget Total Plan de Afaceri</t>
  </si>
  <si>
    <t>Indirecta</t>
  </si>
  <si>
    <t>Nr. Crt.</t>
  </si>
  <si>
    <t>Buget Maxim Plan de afaceri</t>
  </si>
  <si>
    <t>lei</t>
  </si>
  <si>
    <t>Descriere Cheltuiala</t>
  </si>
  <si>
    <t>Buget Total Plan de Afaceri - TRANSA I</t>
  </si>
  <si>
    <t>Buget Total Plan de Afaceri - TRANSA II</t>
  </si>
  <si>
    <t>TRANSA II</t>
  </si>
  <si>
    <t>TRANSA I</t>
  </si>
  <si>
    <r>
      <rPr>
        <b/>
        <sz val="11"/>
        <color theme="1"/>
        <rFont val="Trebuchet MS"/>
        <family val="2"/>
        <charset val="238"/>
      </rPr>
      <t>Transa I -</t>
    </r>
    <r>
      <rPr>
        <sz val="11"/>
        <color theme="1"/>
        <rFont val="Trebuchet MS"/>
        <family val="2"/>
        <charset val="238"/>
      </rPr>
      <t xml:space="preserve"> max. 75% din valoarea ajutorului de minimis, aprobat pe baza planului de afaceri selectat castigator, prevazut in contractul de subventie. </t>
    </r>
  </si>
  <si>
    <r>
      <rPr>
        <b/>
        <sz val="11"/>
        <color theme="1"/>
        <rFont val="Trebuchet MS"/>
        <family val="2"/>
        <charset val="238"/>
      </rPr>
      <t xml:space="preserve">Transa II </t>
    </r>
    <r>
      <rPr>
        <sz val="11"/>
        <color theme="1"/>
        <rFont val="Trebuchet MS"/>
        <family val="2"/>
        <charset val="238"/>
      </rPr>
      <t>- diferenta pana la valoarea totala a ajutorului de minimis, dupa ce beneficiarul ajutorului de minimis face dovada ca a realizat din activitatea curenta, in max. 12 luni, venituri reprezentand minimum 30% din valoarea transei initiale. In cazul in care acest termen nu este respectat, transa finala nu se mai acorda.</t>
    </r>
  </si>
  <si>
    <t>Grafic estimativ lunar - cheltuieli plan de afaceri</t>
  </si>
  <si>
    <t>Salariu net Angajat 1</t>
  </si>
  <si>
    <t>luni</t>
  </si>
  <si>
    <t>Contributii (Angajat + Angajator) aferente SN Angajat 1</t>
  </si>
  <si>
    <t>Salariu net Angajat 2</t>
  </si>
  <si>
    <t>Contributii (Angajat + Angajator) aferente SN Angajat 2</t>
  </si>
  <si>
    <t>38. Cheltuieli indirecte</t>
  </si>
  <si>
    <t>Utlitati</t>
  </si>
  <si>
    <t>Electricitate 12 luni</t>
  </si>
  <si>
    <t>Servicii contabilitate</t>
  </si>
  <si>
    <t>Contract 12 luni</t>
  </si>
  <si>
    <t>Caldura 12 luni</t>
  </si>
  <si>
    <t>Materiale Consumabile</t>
  </si>
  <si>
    <t>Hartie, Tonner imprimanta</t>
  </si>
  <si>
    <t>Flyere</t>
  </si>
  <si>
    <t>Creare magazin online</t>
  </si>
  <si>
    <t>Luni</t>
  </si>
  <si>
    <t>Buc.</t>
  </si>
  <si>
    <t xml:space="preserve">Chirie Spatiu </t>
  </si>
  <si>
    <t>11 luni</t>
  </si>
  <si>
    <t>Leasing masini</t>
  </si>
  <si>
    <t>10 luni</t>
  </si>
  <si>
    <t>8 h/zi x 6 luni</t>
  </si>
  <si>
    <t>8 h/zi x 10 luni</t>
  </si>
  <si>
    <t>promovarea afacerii prin intermediu radio si internet</t>
  </si>
  <si>
    <t>promovarea afacerii prin intermediu plasarii de flyere in blocuri de locuinte</t>
  </si>
  <si>
    <t>Implementarea unui magazin online pentru comenzi si prezentare pentru potentiali clienti</t>
  </si>
  <si>
    <t>Publicitate internet</t>
  </si>
  <si>
    <t>6 luni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</si>
</sst>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  <charset val="238"/>
    </font>
    <font>
      <b/>
      <sz val="12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name val="Trebuchet M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4" fillId="5" borderId="22" xfId="0" applyFont="1" applyFill="1" applyBorder="1"/>
    <xf numFmtId="0" fontId="4" fillId="5" borderId="8" xfId="0" applyFont="1" applyFill="1" applyBorder="1"/>
    <xf numFmtId="0" fontId="4" fillId="5" borderId="23" xfId="0" applyFont="1" applyFill="1" applyBorder="1"/>
    <xf numFmtId="0" fontId="4" fillId="0" borderId="0" xfId="0" applyFont="1"/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/>
    <xf numFmtId="0" fontId="4" fillId="0" borderId="8" xfId="0" applyFont="1" applyBorder="1" applyAlignment="1">
      <alignment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4" fillId="0" borderId="18" xfId="0" applyFont="1" applyBorder="1"/>
    <xf numFmtId="0" fontId="4" fillId="0" borderId="17" xfId="0" applyFont="1" applyBorder="1"/>
    <xf numFmtId="0" fontId="4" fillId="0" borderId="7" xfId="0" applyFont="1" applyBorder="1"/>
    <xf numFmtId="0" fontId="4" fillId="2" borderId="27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4" fillId="0" borderId="7" xfId="0" applyFont="1" applyBorder="1" applyAlignment="1">
      <alignment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2" xfId="0" applyFont="1" applyBorder="1"/>
    <xf numFmtId="0" fontId="4" fillId="0" borderId="8" xfId="0" applyFont="1" applyBorder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2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4" fontId="2" fillId="6" borderId="9" xfId="0" applyNumberFormat="1" applyFont="1" applyFill="1" applyBorder="1"/>
    <xf numFmtId="4" fontId="2" fillId="6" borderId="12" xfId="0" applyNumberFormat="1" applyFont="1" applyFill="1" applyBorder="1"/>
    <xf numFmtId="4" fontId="2" fillId="6" borderId="1" xfId="0" applyNumberFormat="1" applyFont="1" applyFill="1" applyBorder="1"/>
    <xf numFmtId="4" fontId="2" fillId="7" borderId="9" xfId="0" applyNumberFormat="1" applyFont="1" applyFill="1" applyBorder="1"/>
    <xf numFmtId="4" fontId="2" fillId="7" borderId="12" xfId="0" applyNumberFormat="1" applyFont="1" applyFill="1" applyBorder="1"/>
    <xf numFmtId="4" fontId="2" fillId="7" borderId="1" xfId="0" applyNumberFormat="1" applyFont="1" applyFill="1" applyBorder="1"/>
    <xf numFmtId="3" fontId="2" fillId="8" borderId="8" xfId="0" applyNumberFormat="1" applyFont="1" applyFill="1" applyBorder="1" applyAlignment="1">
      <alignment horizontal="center" vertical="center"/>
    </xf>
    <xf numFmtId="49" fontId="2" fillId="8" borderId="23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4" fontId="4" fillId="0" borderId="18" xfId="0" applyNumberFormat="1" applyFont="1" applyBorder="1"/>
    <xf numFmtId="4" fontId="4" fillId="0" borderId="17" xfId="0" applyNumberFormat="1" applyFont="1" applyBorder="1"/>
    <xf numFmtId="0" fontId="4" fillId="0" borderId="34" xfId="0" applyFont="1" applyBorder="1"/>
    <xf numFmtId="4" fontId="4" fillId="0" borderId="7" xfId="0" applyNumberFormat="1" applyFont="1" applyBorder="1"/>
    <xf numFmtId="4" fontId="4" fillId="0" borderId="34" xfId="0" applyNumberFormat="1" applyFont="1" applyBorder="1"/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left" vertical="center"/>
    </xf>
    <xf numFmtId="0" fontId="1" fillId="5" borderId="30" xfId="0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pane ySplit="2" topLeftCell="A9" activePane="bottomLeft" state="frozen"/>
      <selection pane="bottomLeft" activeCell="K9" sqref="K9"/>
    </sheetView>
  </sheetViews>
  <sheetFormatPr defaultRowHeight="16.5" x14ac:dyDescent="0.3"/>
  <cols>
    <col min="1" max="1" width="5.85546875" style="5" customWidth="1"/>
    <col min="2" max="2" width="28.140625" style="5" customWidth="1"/>
    <col min="3" max="3" width="26.7109375" style="5" customWidth="1"/>
    <col min="4" max="4" width="34.42578125" style="5" customWidth="1"/>
    <col min="5" max="5" width="11.140625" style="21" customWidth="1"/>
    <col min="6" max="6" width="13.140625" style="22" customWidth="1"/>
    <col min="7" max="7" width="11.42578125" style="21" customWidth="1"/>
    <col min="8" max="8" width="13.5703125" style="23" customWidth="1"/>
    <col min="9" max="9" width="13.42578125" style="23" customWidth="1"/>
    <col min="10" max="10" width="13.5703125" style="23" customWidth="1"/>
    <col min="11" max="11" width="14.5703125" style="23" customWidth="1"/>
    <col min="12" max="12" width="13.28515625" style="23" customWidth="1"/>
    <col min="13" max="24" width="12" style="5" bestFit="1" customWidth="1"/>
    <col min="25" max="16384" width="9.140625" style="5"/>
  </cols>
  <sheetData>
    <row r="1" spans="1:24" x14ac:dyDescent="0.3">
      <c r="A1" s="60" t="s">
        <v>35</v>
      </c>
      <c r="B1" s="65" t="s">
        <v>10</v>
      </c>
      <c r="C1" s="65" t="s">
        <v>38</v>
      </c>
      <c r="D1" s="69" t="s">
        <v>11</v>
      </c>
      <c r="E1" s="53" t="s">
        <v>16</v>
      </c>
      <c r="F1" s="53" t="s">
        <v>15</v>
      </c>
      <c r="G1" s="53" t="s">
        <v>14</v>
      </c>
      <c r="H1" s="53" t="s">
        <v>13</v>
      </c>
      <c r="I1" s="53" t="s">
        <v>17</v>
      </c>
      <c r="J1" s="53" t="s">
        <v>18</v>
      </c>
      <c r="K1" s="53" t="s">
        <v>19</v>
      </c>
      <c r="L1" s="55" t="s">
        <v>20</v>
      </c>
      <c r="M1" s="57" t="s">
        <v>45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</row>
    <row r="2" spans="1:24" ht="16.5" customHeight="1" thickBot="1" x14ac:dyDescent="0.35">
      <c r="A2" s="61"/>
      <c r="B2" s="66"/>
      <c r="C2" s="66"/>
      <c r="D2" s="70"/>
      <c r="E2" s="54"/>
      <c r="F2" s="54"/>
      <c r="G2" s="54"/>
      <c r="H2" s="54"/>
      <c r="I2" s="54"/>
      <c r="J2" s="54"/>
      <c r="K2" s="54"/>
      <c r="L2" s="56"/>
      <c r="M2" s="26" t="s">
        <v>21</v>
      </c>
      <c r="N2" s="27" t="s">
        <v>22</v>
      </c>
      <c r="O2" s="27" t="s">
        <v>23</v>
      </c>
      <c r="P2" s="27" t="s">
        <v>24</v>
      </c>
      <c r="Q2" s="27" t="s">
        <v>25</v>
      </c>
      <c r="R2" s="27" t="s">
        <v>26</v>
      </c>
      <c r="S2" s="27" t="s">
        <v>27</v>
      </c>
      <c r="T2" s="27" t="s">
        <v>28</v>
      </c>
      <c r="U2" s="27" t="s">
        <v>29</v>
      </c>
      <c r="V2" s="27" t="s">
        <v>30</v>
      </c>
      <c r="W2" s="27" t="s">
        <v>31</v>
      </c>
      <c r="X2" s="28" t="s">
        <v>32</v>
      </c>
    </row>
    <row r="3" spans="1:24" ht="15.75" customHeight="1" x14ac:dyDescent="0.3">
      <c r="A3" s="76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x14ac:dyDescent="0.3">
      <c r="A4" s="6">
        <v>1</v>
      </c>
      <c r="B4" s="7" t="s">
        <v>46</v>
      </c>
      <c r="C4" s="43" t="s">
        <v>68</v>
      </c>
      <c r="D4" s="8" t="s">
        <v>0</v>
      </c>
      <c r="E4" s="41" t="s">
        <v>12</v>
      </c>
      <c r="F4" s="42" t="s">
        <v>47</v>
      </c>
      <c r="G4" s="42">
        <v>10</v>
      </c>
      <c r="H4" s="9">
        <v>1500</v>
      </c>
      <c r="I4" s="9"/>
      <c r="J4" s="9">
        <f>G4*H4</f>
        <v>15000</v>
      </c>
      <c r="K4" s="9">
        <f>G4*(H4+I4)</f>
        <v>15000</v>
      </c>
      <c r="L4" s="47"/>
      <c r="M4" s="46"/>
      <c r="N4" s="48"/>
      <c r="O4" s="48">
        <f t="shared" ref="N4:X4" si="0">$H4</f>
        <v>1500</v>
      </c>
      <c r="P4" s="48">
        <f t="shared" si="0"/>
        <v>1500</v>
      </c>
      <c r="Q4" s="48">
        <f t="shared" si="0"/>
        <v>1500</v>
      </c>
      <c r="R4" s="48">
        <f t="shared" si="0"/>
        <v>1500</v>
      </c>
      <c r="S4" s="48">
        <f t="shared" si="0"/>
        <v>1500</v>
      </c>
      <c r="T4" s="48">
        <f t="shared" si="0"/>
        <v>1500</v>
      </c>
      <c r="U4" s="48">
        <f t="shared" si="0"/>
        <v>1500</v>
      </c>
      <c r="V4" s="48">
        <f t="shared" si="0"/>
        <v>1500</v>
      </c>
      <c r="W4" s="48">
        <f t="shared" si="0"/>
        <v>1500</v>
      </c>
      <c r="X4" s="45">
        <f t="shared" si="0"/>
        <v>1500</v>
      </c>
    </row>
    <row r="5" spans="1:24" ht="82.5" x14ac:dyDescent="0.3">
      <c r="A5" s="6">
        <v>2</v>
      </c>
      <c r="B5" s="52" t="s">
        <v>48</v>
      </c>
      <c r="C5" s="43" t="s">
        <v>68</v>
      </c>
      <c r="D5" s="8" t="s">
        <v>1</v>
      </c>
      <c r="E5" s="41" t="s">
        <v>12</v>
      </c>
      <c r="F5" s="42" t="s">
        <v>47</v>
      </c>
      <c r="G5" s="42">
        <v>10</v>
      </c>
      <c r="H5" s="9">
        <v>1064</v>
      </c>
      <c r="I5" s="9"/>
      <c r="J5" s="9">
        <f t="shared" ref="J5:J7" si="1">G5*H5</f>
        <v>10640</v>
      </c>
      <c r="K5" s="9">
        <f t="shared" ref="K5:K7" si="2">G5*(H5+I5)</f>
        <v>10640</v>
      </c>
      <c r="L5" s="47"/>
      <c r="M5" s="46"/>
      <c r="N5" s="48"/>
      <c r="O5" s="48">
        <f t="shared" ref="N5:X7" si="3">$H5</f>
        <v>1064</v>
      </c>
      <c r="P5" s="48">
        <f t="shared" si="3"/>
        <v>1064</v>
      </c>
      <c r="Q5" s="48">
        <f t="shared" si="3"/>
        <v>1064</v>
      </c>
      <c r="R5" s="48">
        <f t="shared" si="3"/>
        <v>1064</v>
      </c>
      <c r="S5" s="48">
        <f t="shared" si="3"/>
        <v>1064</v>
      </c>
      <c r="T5" s="48">
        <f t="shared" si="3"/>
        <v>1064</v>
      </c>
      <c r="U5" s="48">
        <f t="shared" si="3"/>
        <v>1064</v>
      </c>
      <c r="V5" s="48">
        <f t="shared" si="3"/>
        <v>1064</v>
      </c>
      <c r="W5" s="48">
        <f t="shared" si="3"/>
        <v>1064</v>
      </c>
      <c r="X5" s="45">
        <f t="shared" si="3"/>
        <v>1064</v>
      </c>
    </row>
    <row r="6" spans="1:24" x14ac:dyDescent="0.3">
      <c r="A6" s="6">
        <v>3</v>
      </c>
      <c r="B6" s="43" t="s">
        <v>49</v>
      </c>
      <c r="C6" s="43" t="s">
        <v>68</v>
      </c>
      <c r="D6" s="8" t="s">
        <v>0</v>
      </c>
      <c r="E6" s="41" t="s">
        <v>12</v>
      </c>
      <c r="F6" s="42" t="s">
        <v>47</v>
      </c>
      <c r="G6" s="42">
        <v>10</v>
      </c>
      <c r="H6" s="9">
        <v>1500</v>
      </c>
      <c r="I6" s="9"/>
      <c r="J6" s="9">
        <f t="shared" si="1"/>
        <v>15000</v>
      </c>
      <c r="K6" s="9">
        <f t="shared" si="2"/>
        <v>15000</v>
      </c>
      <c r="L6" s="47"/>
      <c r="M6" s="46"/>
      <c r="N6" s="48"/>
      <c r="O6" s="48">
        <f t="shared" si="3"/>
        <v>1500</v>
      </c>
      <c r="P6" s="48">
        <f t="shared" si="3"/>
        <v>1500</v>
      </c>
      <c r="Q6" s="48">
        <f t="shared" si="3"/>
        <v>1500</v>
      </c>
      <c r="R6" s="48">
        <f t="shared" si="3"/>
        <v>1500</v>
      </c>
      <c r="S6" s="48">
        <f t="shared" si="3"/>
        <v>1500</v>
      </c>
      <c r="T6" s="48">
        <f t="shared" si="3"/>
        <v>1500</v>
      </c>
      <c r="U6" s="48">
        <f t="shared" si="3"/>
        <v>1500</v>
      </c>
      <c r="V6" s="48">
        <f t="shared" si="3"/>
        <v>1500</v>
      </c>
      <c r="W6" s="48">
        <f t="shared" si="3"/>
        <v>1500</v>
      </c>
      <c r="X6" s="45">
        <f t="shared" si="3"/>
        <v>1500</v>
      </c>
    </row>
    <row r="7" spans="1:24" ht="82.5" x14ac:dyDescent="0.3">
      <c r="A7" s="6">
        <v>4</v>
      </c>
      <c r="B7" s="52" t="s">
        <v>50</v>
      </c>
      <c r="C7" s="43" t="s">
        <v>68</v>
      </c>
      <c r="D7" s="8" t="s">
        <v>1</v>
      </c>
      <c r="E7" s="41" t="s">
        <v>12</v>
      </c>
      <c r="F7" s="42" t="s">
        <v>47</v>
      </c>
      <c r="G7" s="42">
        <v>10</v>
      </c>
      <c r="H7" s="9">
        <v>1064</v>
      </c>
      <c r="I7" s="9"/>
      <c r="J7" s="9">
        <f t="shared" si="1"/>
        <v>10640</v>
      </c>
      <c r="K7" s="9">
        <f t="shared" si="2"/>
        <v>10640</v>
      </c>
      <c r="L7" s="47"/>
      <c r="M7" s="46"/>
      <c r="N7" s="48"/>
      <c r="O7" s="48">
        <f t="shared" si="3"/>
        <v>1064</v>
      </c>
      <c r="P7" s="48">
        <f t="shared" si="3"/>
        <v>1064</v>
      </c>
      <c r="Q7" s="48">
        <f t="shared" si="3"/>
        <v>1064</v>
      </c>
      <c r="R7" s="48">
        <f t="shared" si="3"/>
        <v>1064</v>
      </c>
      <c r="S7" s="48">
        <f t="shared" si="3"/>
        <v>1064</v>
      </c>
      <c r="T7" s="48">
        <f t="shared" si="3"/>
        <v>1064</v>
      </c>
      <c r="U7" s="48">
        <f t="shared" si="3"/>
        <v>1064</v>
      </c>
      <c r="V7" s="48">
        <f t="shared" si="3"/>
        <v>1064</v>
      </c>
      <c r="W7" s="48">
        <f t="shared" si="3"/>
        <v>1064</v>
      </c>
      <c r="X7" s="45">
        <f t="shared" si="3"/>
        <v>1064</v>
      </c>
    </row>
    <row r="8" spans="1:24" ht="99" x14ac:dyDescent="0.3">
      <c r="A8" s="6">
        <v>9</v>
      </c>
      <c r="B8" s="50" t="s">
        <v>63</v>
      </c>
      <c r="C8" s="50" t="s">
        <v>64</v>
      </c>
      <c r="D8" s="39" t="s">
        <v>2</v>
      </c>
      <c r="E8" s="85" t="s">
        <v>12</v>
      </c>
      <c r="F8" s="42" t="s">
        <v>47</v>
      </c>
      <c r="G8" s="42">
        <v>11</v>
      </c>
      <c r="H8" s="9">
        <v>1200</v>
      </c>
      <c r="I8" s="9"/>
      <c r="J8" s="9">
        <f t="shared" ref="J8:J9" si="4">G8*H8</f>
        <v>13200</v>
      </c>
      <c r="K8" s="9">
        <f t="shared" ref="K8:K9" si="5">G8*(H8+I8)</f>
        <v>13200</v>
      </c>
      <c r="L8" s="47"/>
      <c r="M8" s="46"/>
      <c r="N8" s="48"/>
      <c r="O8" s="48">
        <f t="shared" ref="N8:X15" si="6">$H8+$I8</f>
        <v>1200</v>
      </c>
      <c r="P8" s="48">
        <f t="shared" si="6"/>
        <v>1200</v>
      </c>
      <c r="Q8" s="48">
        <f t="shared" si="6"/>
        <v>1200</v>
      </c>
      <c r="R8" s="48">
        <f t="shared" si="6"/>
        <v>1200</v>
      </c>
      <c r="S8" s="48">
        <f t="shared" si="6"/>
        <v>1200</v>
      </c>
      <c r="T8" s="48">
        <f t="shared" si="6"/>
        <v>1200</v>
      </c>
      <c r="U8" s="48">
        <f t="shared" si="6"/>
        <v>1200</v>
      </c>
      <c r="V8" s="48">
        <f t="shared" si="6"/>
        <v>1200</v>
      </c>
      <c r="W8" s="48">
        <f t="shared" si="6"/>
        <v>1200</v>
      </c>
      <c r="X8" s="45">
        <f t="shared" si="6"/>
        <v>1200</v>
      </c>
    </row>
    <row r="9" spans="1:24" ht="132" x14ac:dyDescent="0.3">
      <c r="A9" s="6">
        <v>10</v>
      </c>
      <c r="B9" s="50" t="s">
        <v>65</v>
      </c>
      <c r="C9" s="50" t="s">
        <v>66</v>
      </c>
      <c r="D9" s="39" t="s">
        <v>3</v>
      </c>
      <c r="E9" s="85" t="s">
        <v>12</v>
      </c>
      <c r="F9" s="42" t="s">
        <v>47</v>
      </c>
      <c r="G9" s="42">
        <v>10</v>
      </c>
      <c r="H9" s="9">
        <v>1500</v>
      </c>
      <c r="I9" s="9">
        <f>H9*19%</f>
        <v>285</v>
      </c>
      <c r="J9" s="9">
        <f t="shared" si="4"/>
        <v>15000</v>
      </c>
      <c r="K9" s="9">
        <f t="shared" si="5"/>
        <v>17850</v>
      </c>
      <c r="L9" s="49"/>
      <c r="M9" s="46"/>
      <c r="N9" s="48">
        <f t="shared" si="6"/>
        <v>1785</v>
      </c>
      <c r="O9" s="48">
        <f t="shared" si="6"/>
        <v>1785</v>
      </c>
      <c r="P9" s="48">
        <f t="shared" si="6"/>
        <v>1785</v>
      </c>
      <c r="Q9" s="48">
        <f t="shared" si="6"/>
        <v>1785</v>
      </c>
      <c r="R9" s="48">
        <f t="shared" si="6"/>
        <v>1785</v>
      </c>
      <c r="S9" s="48">
        <f t="shared" si="6"/>
        <v>1785</v>
      </c>
      <c r="T9" s="48">
        <f t="shared" si="6"/>
        <v>1785</v>
      </c>
      <c r="U9" s="48">
        <f t="shared" si="6"/>
        <v>1785</v>
      </c>
      <c r="V9" s="48">
        <f t="shared" si="6"/>
        <v>1785</v>
      </c>
      <c r="W9" s="48">
        <f t="shared" si="6"/>
        <v>1785</v>
      </c>
      <c r="X9" s="45">
        <f t="shared" si="6"/>
        <v>1785</v>
      </c>
    </row>
    <row r="10" spans="1:24" x14ac:dyDescent="0.3">
      <c r="A10" s="6">
        <v>11</v>
      </c>
      <c r="B10" s="50" t="s">
        <v>52</v>
      </c>
      <c r="C10" s="50" t="s">
        <v>53</v>
      </c>
      <c r="D10" s="8" t="s">
        <v>8</v>
      </c>
      <c r="E10" s="41" t="s">
        <v>34</v>
      </c>
      <c r="F10" s="42" t="s">
        <v>47</v>
      </c>
      <c r="G10" s="42">
        <v>11</v>
      </c>
      <c r="H10" s="9">
        <v>100</v>
      </c>
      <c r="I10" s="9">
        <f>H10*19%</f>
        <v>19</v>
      </c>
      <c r="J10" s="9">
        <f t="shared" ref="J10:J15" si="7">G10*H10</f>
        <v>1100</v>
      </c>
      <c r="K10" s="9">
        <f t="shared" ref="K10:K15" si="8">G10*(H10+I10)</f>
        <v>1309</v>
      </c>
      <c r="L10" s="47"/>
      <c r="M10" s="46"/>
      <c r="N10" s="48">
        <f t="shared" si="6"/>
        <v>119</v>
      </c>
      <c r="O10" s="48">
        <f t="shared" si="6"/>
        <v>119</v>
      </c>
      <c r="P10" s="48">
        <f t="shared" si="6"/>
        <v>119</v>
      </c>
      <c r="Q10" s="48">
        <f t="shared" si="6"/>
        <v>119</v>
      </c>
      <c r="R10" s="48">
        <f t="shared" si="6"/>
        <v>119</v>
      </c>
      <c r="S10" s="48">
        <f t="shared" si="6"/>
        <v>119</v>
      </c>
      <c r="T10" s="48">
        <f t="shared" si="6"/>
        <v>119</v>
      </c>
      <c r="U10" s="48">
        <f t="shared" si="6"/>
        <v>119</v>
      </c>
      <c r="V10" s="48">
        <f t="shared" si="6"/>
        <v>119</v>
      </c>
      <c r="W10" s="48">
        <f t="shared" si="6"/>
        <v>119</v>
      </c>
      <c r="X10" s="45">
        <f t="shared" si="6"/>
        <v>119</v>
      </c>
    </row>
    <row r="11" spans="1:24" ht="33" x14ac:dyDescent="0.3">
      <c r="A11" s="6">
        <v>12</v>
      </c>
      <c r="B11" s="50" t="s">
        <v>52</v>
      </c>
      <c r="C11" s="50" t="s">
        <v>56</v>
      </c>
      <c r="D11" s="8" t="s">
        <v>9</v>
      </c>
      <c r="E11" s="41" t="s">
        <v>34</v>
      </c>
      <c r="F11" s="42" t="s">
        <v>47</v>
      </c>
      <c r="G11" s="42">
        <v>6</v>
      </c>
      <c r="H11" s="9">
        <v>70</v>
      </c>
      <c r="I11" s="9">
        <f>H11*19%</f>
        <v>13.3</v>
      </c>
      <c r="J11" s="9">
        <f t="shared" si="7"/>
        <v>420</v>
      </c>
      <c r="K11" s="9">
        <f t="shared" si="8"/>
        <v>499.79999999999995</v>
      </c>
      <c r="L11" s="49"/>
      <c r="M11" s="46"/>
      <c r="N11" s="48">
        <f t="shared" si="6"/>
        <v>83.3</v>
      </c>
      <c r="O11" s="48">
        <f t="shared" si="6"/>
        <v>83.3</v>
      </c>
      <c r="P11" s="48">
        <f t="shared" si="6"/>
        <v>83.3</v>
      </c>
      <c r="Q11" s="48">
        <f t="shared" si="6"/>
        <v>83.3</v>
      </c>
      <c r="R11" s="48">
        <f t="shared" si="6"/>
        <v>83.3</v>
      </c>
      <c r="S11" s="48">
        <f t="shared" si="6"/>
        <v>83.3</v>
      </c>
      <c r="T11" s="48">
        <f t="shared" si="6"/>
        <v>83.3</v>
      </c>
      <c r="U11" s="48">
        <f t="shared" si="6"/>
        <v>83.3</v>
      </c>
      <c r="V11" s="48">
        <f t="shared" si="6"/>
        <v>83.3</v>
      </c>
      <c r="W11" s="48">
        <f t="shared" si="6"/>
        <v>83.3</v>
      </c>
      <c r="X11" s="45">
        <f t="shared" si="6"/>
        <v>83.3</v>
      </c>
    </row>
    <row r="12" spans="1:24" x14ac:dyDescent="0.3">
      <c r="A12" s="6">
        <v>13</v>
      </c>
      <c r="B12" s="50" t="s">
        <v>54</v>
      </c>
      <c r="C12" s="50" t="s">
        <v>55</v>
      </c>
      <c r="D12" s="8" t="s">
        <v>51</v>
      </c>
      <c r="E12" s="41" t="s">
        <v>34</v>
      </c>
      <c r="F12" s="42" t="s">
        <v>47</v>
      </c>
      <c r="G12" s="42">
        <v>11</v>
      </c>
      <c r="H12" s="9">
        <v>250</v>
      </c>
      <c r="I12" s="9">
        <f>H12*19%</f>
        <v>47.5</v>
      </c>
      <c r="J12" s="9">
        <f t="shared" si="7"/>
        <v>2750</v>
      </c>
      <c r="K12" s="9">
        <f t="shared" si="8"/>
        <v>3272.5</v>
      </c>
      <c r="L12" s="47"/>
      <c r="M12" s="46"/>
      <c r="N12" s="48">
        <f t="shared" si="6"/>
        <v>297.5</v>
      </c>
      <c r="O12" s="48">
        <f t="shared" si="6"/>
        <v>297.5</v>
      </c>
      <c r="P12" s="48">
        <f t="shared" si="6"/>
        <v>297.5</v>
      </c>
      <c r="Q12" s="48">
        <f t="shared" si="6"/>
        <v>297.5</v>
      </c>
      <c r="R12" s="48">
        <f t="shared" si="6"/>
        <v>297.5</v>
      </c>
      <c r="S12" s="48">
        <f t="shared" si="6"/>
        <v>297.5</v>
      </c>
      <c r="T12" s="48">
        <f t="shared" si="6"/>
        <v>297.5</v>
      </c>
      <c r="U12" s="48">
        <f t="shared" si="6"/>
        <v>297.5</v>
      </c>
      <c r="V12" s="48">
        <f t="shared" si="6"/>
        <v>297.5</v>
      </c>
      <c r="W12" s="48">
        <f t="shared" si="6"/>
        <v>297.5</v>
      </c>
      <c r="X12" s="45">
        <f t="shared" si="6"/>
        <v>297.5</v>
      </c>
    </row>
    <row r="13" spans="1:24" ht="33" x14ac:dyDescent="0.3">
      <c r="A13" s="6">
        <v>14</v>
      </c>
      <c r="B13" s="50" t="s">
        <v>57</v>
      </c>
      <c r="C13" s="50" t="s">
        <v>58</v>
      </c>
      <c r="D13" s="8" t="s">
        <v>7</v>
      </c>
      <c r="E13" s="41" t="s">
        <v>34</v>
      </c>
      <c r="F13" s="42" t="s">
        <v>47</v>
      </c>
      <c r="G13" s="42">
        <v>10</v>
      </c>
      <c r="H13" s="9">
        <v>150</v>
      </c>
      <c r="I13" s="9">
        <f>H13*19%</f>
        <v>28.5</v>
      </c>
      <c r="J13" s="9">
        <f t="shared" si="7"/>
        <v>1500</v>
      </c>
      <c r="K13" s="9">
        <f t="shared" si="8"/>
        <v>1785</v>
      </c>
      <c r="L13" s="49"/>
      <c r="M13" s="46"/>
      <c r="N13" s="48"/>
      <c r="O13" s="48">
        <f t="shared" si="6"/>
        <v>178.5</v>
      </c>
      <c r="P13" s="48">
        <f t="shared" si="6"/>
        <v>178.5</v>
      </c>
      <c r="Q13" s="48">
        <f t="shared" si="6"/>
        <v>178.5</v>
      </c>
      <c r="R13" s="48">
        <f t="shared" si="6"/>
        <v>178.5</v>
      </c>
      <c r="S13" s="48">
        <f t="shared" si="6"/>
        <v>178.5</v>
      </c>
      <c r="T13" s="48">
        <f t="shared" si="6"/>
        <v>178.5</v>
      </c>
      <c r="U13" s="48">
        <f t="shared" si="6"/>
        <v>178.5</v>
      </c>
      <c r="V13" s="48">
        <f t="shared" si="6"/>
        <v>178.5</v>
      </c>
      <c r="W13" s="48">
        <f t="shared" si="6"/>
        <v>178.5</v>
      </c>
      <c r="X13" s="45">
        <f t="shared" si="6"/>
        <v>178.5</v>
      </c>
    </row>
    <row r="14" spans="1:24" ht="66" x14ac:dyDescent="0.3">
      <c r="A14" s="6">
        <v>15</v>
      </c>
      <c r="B14" s="44" t="s">
        <v>59</v>
      </c>
      <c r="C14" s="51" t="s">
        <v>70</v>
      </c>
      <c r="D14" s="40" t="s">
        <v>4</v>
      </c>
      <c r="E14" s="41" t="s">
        <v>34</v>
      </c>
      <c r="F14" s="42" t="s">
        <v>61</v>
      </c>
      <c r="G14" s="42">
        <v>11</v>
      </c>
      <c r="H14" s="9">
        <v>600</v>
      </c>
      <c r="I14" s="9">
        <f>H14*19%</f>
        <v>114</v>
      </c>
      <c r="J14" s="9">
        <f t="shared" si="7"/>
        <v>6600</v>
      </c>
      <c r="K14" s="9">
        <f t="shared" si="8"/>
        <v>7854</v>
      </c>
      <c r="L14" s="10"/>
      <c r="M14" s="11"/>
      <c r="N14" s="12"/>
      <c r="O14" s="12">
        <f t="shared" si="6"/>
        <v>714</v>
      </c>
      <c r="P14" s="12">
        <f t="shared" si="6"/>
        <v>714</v>
      </c>
      <c r="Q14" s="12">
        <f t="shared" si="6"/>
        <v>714</v>
      </c>
      <c r="R14" s="12">
        <f t="shared" si="6"/>
        <v>714</v>
      </c>
      <c r="S14" s="12">
        <f t="shared" si="6"/>
        <v>714</v>
      </c>
      <c r="T14" s="12">
        <f t="shared" si="6"/>
        <v>714</v>
      </c>
      <c r="U14" s="12">
        <f t="shared" si="6"/>
        <v>714</v>
      </c>
      <c r="V14" s="12">
        <f t="shared" si="6"/>
        <v>714</v>
      </c>
      <c r="W14" s="12">
        <f t="shared" si="6"/>
        <v>714</v>
      </c>
      <c r="X14" s="10">
        <f t="shared" si="6"/>
        <v>714</v>
      </c>
    </row>
    <row r="15" spans="1:24" ht="49.5" x14ac:dyDescent="0.3">
      <c r="A15" s="6">
        <v>16</v>
      </c>
      <c r="B15" s="44" t="s">
        <v>72</v>
      </c>
      <c r="C15" s="51" t="s">
        <v>69</v>
      </c>
      <c r="D15" s="40" t="s">
        <v>5</v>
      </c>
      <c r="E15" s="41" t="s">
        <v>34</v>
      </c>
      <c r="F15" s="42" t="s">
        <v>61</v>
      </c>
      <c r="G15" s="42">
        <v>10</v>
      </c>
      <c r="H15" s="9">
        <v>1000</v>
      </c>
      <c r="I15" s="9">
        <f>H15*19%</f>
        <v>190</v>
      </c>
      <c r="J15" s="9">
        <f t="shared" si="7"/>
        <v>10000</v>
      </c>
      <c r="K15" s="9">
        <f t="shared" si="8"/>
        <v>11900</v>
      </c>
      <c r="L15" s="10"/>
      <c r="M15" s="11"/>
      <c r="N15" s="12"/>
      <c r="O15" s="12">
        <f t="shared" si="6"/>
        <v>1190</v>
      </c>
      <c r="P15" s="12">
        <f t="shared" si="6"/>
        <v>1190</v>
      </c>
      <c r="Q15" s="12">
        <f t="shared" si="6"/>
        <v>1190</v>
      </c>
      <c r="R15" s="12">
        <f t="shared" si="6"/>
        <v>1190</v>
      </c>
      <c r="S15" s="12">
        <f t="shared" si="6"/>
        <v>1190</v>
      </c>
      <c r="T15" s="12">
        <f t="shared" si="6"/>
        <v>1190</v>
      </c>
      <c r="U15" s="12">
        <f t="shared" si="6"/>
        <v>1190</v>
      </c>
      <c r="V15" s="12">
        <f t="shared" si="6"/>
        <v>1190</v>
      </c>
      <c r="W15" s="12">
        <f t="shared" si="6"/>
        <v>1190</v>
      </c>
      <c r="X15" s="10">
        <f t="shared" si="6"/>
        <v>1190</v>
      </c>
    </row>
    <row r="16" spans="1:24" ht="66.75" thickBot="1" x14ac:dyDescent="0.35">
      <c r="A16" s="6">
        <v>17</v>
      </c>
      <c r="B16" s="44" t="s">
        <v>60</v>
      </c>
      <c r="C16" s="51" t="s">
        <v>71</v>
      </c>
      <c r="D16" s="40" t="s">
        <v>6</v>
      </c>
      <c r="E16" s="41" t="s">
        <v>34</v>
      </c>
      <c r="F16" s="42" t="s">
        <v>62</v>
      </c>
      <c r="G16" s="42">
        <v>1</v>
      </c>
      <c r="H16" s="9">
        <v>9000</v>
      </c>
      <c r="I16" s="9">
        <f>H16*19%</f>
        <v>1710</v>
      </c>
      <c r="J16" s="9">
        <f t="shared" ref="J16" si="9">G16*H16</f>
        <v>9000</v>
      </c>
      <c r="K16" s="9">
        <f t="shared" ref="K16" si="10">G16*(H16+I16)</f>
        <v>10710</v>
      </c>
      <c r="L16" s="10"/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0"/>
    </row>
    <row r="17" spans="1:24" s="1" customFormat="1" ht="18.75" thickBot="1" x14ac:dyDescent="0.4">
      <c r="A17" s="62" t="s">
        <v>39</v>
      </c>
      <c r="B17" s="63"/>
      <c r="C17" s="63"/>
      <c r="D17" s="63"/>
      <c r="E17" s="63"/>
      <c r="F17" s="63"/>
      <c r="G17" s="63"/>
      <c r="H17" s="63"/>
      <c r="I17" s="64"/>
      <c r="J17" s="30">
        <f>SUM(J4:J16)</f>
        <v>110850</v>
      </c>
      <c r="K17" s="30">
        <f>SUM(K4:K16)</f>
        <v>119660.3</v>
      </c>
      <c r="L17" s="31">
        <f>SUM(L4:L16)</f>
        <v>0</v>
      </c>
      <c r="M17" s="29">
        <f>SUM(M4:M16)</f>
        <v>0</v>
      </c>
      <c r="N17" s="30">
        <f>SUM(N4:N16)</f>
        <v>2284.8000000000002</v>
      </c>
      <c r="O17" s="30">
        <f>SUM(O4:O16)</f>
        <v>10695.3</v>
      </c>
      <c r="P17" s="30">
        <f>SUM(P4:P16)</f>
        <v>10695.3</v>
      </c>
      <c r="Q17" s="30">
        <f>SUM(Q4:Q16)</f>
        <v>10695.3</v>
      </c>
      <c r="R17" s="30">
        <f>SUM(R4:R16)</f>
        <v>10695.3</v>
      </c>
      <c r="S17" s="30">
        <f>SUM(S4:S16)</f>
        <v>10695.3</v>
      </c>
      <c r="T17" s="30">
        <f>SUM(T4:T16)</f>
        <v>10695.3</v>
      </c>
      <c r="U17" s="30">
        <f>SUM(U4:U16)</f>
        <v>10695.3</v>
      </c>
      <c r="V17" s="30">
        <f>SUM(V4:V16)</f>
        <v>10695.3</v>
      </c>
      <c r="W17" s="30">
        <f>SUM(W4:W16)</f>
        <v>10695.3</v>
      </c>
      <c r="X17" s="31">
        <f>SUM(X4:X16)</f>
        <v>10695.3</v>
      </c>
    </row>
    <row r="18" spans="1:24" ht="15.75" customHeight="1" x14ac:dyDescent="0.3">
      <c r="A18" s="79" t="s">
        <v>41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1:24" x14ac:dyDescent="0.3">
      <c r="A19" s="17">
        <v>19</v>
      </c>
      <c r="B19" s="7" t="s">
        <v>46</v>
      </c>
      <c r="C19" s="43" t="s">
        <v>67</v>
      </c>
      <c r="D19" s="16" t="s">
        <v>0</v>
      </c>
      <c r="E19" s="42" t="s">
        <v>12</v>
      </c>
      <c r="F19" s="42" t="s">
        <v>47</v>
      </c>
      <c r="G19" s="42">
        <v>6</v>
      </c>
      <c r="H19" s="9">
        <v>1500</v>
      </c>
      <c r="I19" s="9"/>
      <c r="J19" s="9">
        <f>G19*H19</f>
        <v>9000</v>
      </c>
      <c r="K19" s="9">
        <f>G19*(H19+I19)</f>
        <v>9000</v>
      </c>
      <c r="L19" s="18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8"/>
    </row>
    <row r="20" spans="1:24" ht="82.5" x14ac:dyDescent="0.3">
      <c r="A20" s="17">
        <v>20</v>
      </c>
      <c r="B20" s="52" t="s">
        <v>48</v>
      </c>
      <c r="C20" s="43" t="s">
        <v>67</v>
      </c>
      <c r="D20" s="8" t="s">
        <v>1</v>
      </c>
      <c r="E20" s="41" t="s">
        <v>12</v>
      </c>
      <c r="F20" s="42" t="s">
        <v>47</v>
      </c>
      <c r="G20" s="42">
        <v>6</v>
      </c>
      <c r="H20" s="9">
        <v>1064</v>
      </c>
      <c r="I20" s="9"/>
      <c r="J20" s="9">
        <f t="shared" ref="J20:J22" si="11">G20*H20</f>
        <v>6384</v>
      </c>
      <c r="K20" s="9">
        <f t="shared" ref="K20:K22" si="12">G20*(H20+I20)</f>
        <v>6384</v>
      </c>
      <c r="L20" s="18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8"/>
    </row>
    <row r="21" spans="1:24" x14ac:dyDescent="0.3">
      <c r="A21" s="17">
        <v>21</v>
      </c>
      <c r="B21" s="43" t="s">
        <v>49</v>
      </c>
      <c r="C21" s="43" t="s">
        <v>67</v>
      </c>
      <c r="D21" s="8" t="s">
        <v>0</v>
      </c>
      <c r="E21" s="41" t="s">
        <v>12</v>
      </c>
      <c r="F21" s="42" t="s">
        <v>47</v>
      </c>
      <c r="G21" s="42">
        <v>6</v>
      </c>
      <c r="H21" s="9">
        <v>1500</v>
      </c>
      <c r="I21" s="9"/>
      <c r="J21" s="9">
        <f t="shared" si="11"/>
        <v>9000</v>
      </c>
      <c r="K21" s="9">
        <f t="shared" si="12"/>
        <v>9000</v>
      </c>
      <c r="L21" s="18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8"/>
    </row>
    <row r="22" spans="1:24" ht="82.5" x14ac:dyDescent="0.3">
      <c r="A22" s="17">
        <v>22</v>
      </c>
      <c r="B22" s="52" t="s">
        <v>50</v>
      </c>
      <c r="C22" s="43" t="s">
        <v>67</v>
      </c>
      <c r="D22" s="8" t="s">
        <v>1</v>
      </c>
      <c r="E22" s="41" t="s">
        <v>12</v>
      </c>
      <c r="F22" s="42" t="s">
        <v>47</v>
      </c>
      <c r="G22" s="42">
        <v>6</v>
      </c>
      <c r="H22" s="9">
        <v>1064</v>
      </c>
      <c r="I22" s="9"/>
      <c r="J22" s="9">
        <f t="shared" si="11"/>
        <v>6384</v>
      </c>
      <c r="K22" s="9">
        <f t="shared" si="12"/>
        <v>6384</v>
      </c>
      <c r="L22" s="18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8"/>
    </row>
    <row r="23" spans="1:24" ht="132.75" thickBot="1" x14ac:dyDescent="0.35">
      <c r="A23" s="17">
        <v>25</v>
      </c>
      <c r="B23" s="50" t="s">
        <v>65</v>
      </c>
      <c r="C23" s="50" t="s">
        <v>73</v>
      </c>
      <c r="D23" s="39" t="s">
        <v>3</v>
      </c>
      <c r="E23" s="85" t="s">
        <v>12</v>
      </c>
      <c r="F23" s="42" t="s">
        <v>47</v>
      </c>
      <c r="G23" s="42">
        <v>6</v>
      </c>
      <c r="H23" s="9">
        <v>1030</v>
      </c>
      <c r="I23" s="9">
        <f>H23*19%</f>
        <v>195.7</v>
      </c>
      <c r="J23" s="9">
        <f t="shared" ref="J23" si="13">G23*H23</f>
        <v>6180</v>
      </c>
      <c r="K23" s="9">
        <f t="shared" ref="K23" si="14">G23*(H23+I23)</f>
        <v>7354.2000000000007</v>
      </c>
      <c r="L23" s="18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18"/>
    </row>
    <row r="24" spans="1:24" s="1" customFormat="1" ht="18.75" thickBot="1" x14ac:dyDescent="0.4">
      <c r="A24" s="62" t="s">
        <v>40</v>
      </c>
      <c r="B24" s="63"/>
      <c r="C24" s="63"/>
      <c r="D24" s="63"/>
      <c r="E24" s="63"/>
      <c r="F24" s="63"/>
      <c r="G24" s="63"/>
      <c r="H24" s="63"/>
      <c r="I24" s="64"/>
      <c r="J24" s="30">
        <f>SUM(J19:J23)</f>
        <v>36948</v>
      </c>
      <c r="K24" s="30">
        <f>SUM(K19:K23)</f>
        <v>38122.199999999997</v>
      </c>
      <c r="L24" s="31">
        <f>SUM(L19:L23)</f>
        <v>0</v>
      </c>
      <c r="M24" s="29">
        <f>SUM(M19:M23)</f>
        <v>0</v>
      </c>
      <c r="N24" s="30">
        <f>SUM(N19:N23)</f>
        <v>0</v>
      </c>
      <c r="O24" s="30">
        <f>SUM(O19:O23)</f>
        <v>0</v>
      </c>
      <c r="P24" s="30">
        <f>SUM(P19:P23)</f>
        <v>0</v>
      </c>
      <c r="Q24" s="30">
        <f>SUM(Q19:Q23)</f>
        <v>0</v>
      </c>
      <c r="R24" s="30">
        <f>SUM(R19:R23)</f>
        <v>0</v>
      </c>
      <c r="S24" s="30">
        <f>SUM(S19:S23)</f>
        <v>0</v>
      </c>
      <c r="T24" s="30">
        <f>SUM(T19:T23)</f>
        <v>0</v>
      </c>
      <c r="U24" s="30">
        <f>SUM(U19:U23)</f>
        <v>0</v>
      </c>
      <c r="V24" s="30">
        <f>SUM(V19:V23)</f>
        <v>0</v>
      </c>
      <c r="W24" s="30">
        <f>SUM(W19:W23)</f>
        <v>0</v>
      </c>
      <c r="X24" s="31">
        <f>SUM(X19:X23)</f>
        <v>0</v>
      </c>
    </row>
    <row r="25" spans="1:24" s="1" customFormat="1" ht="18.75" thickBot="1" x14ac:dyDescent="0.4">
      <c r="A25" s="82" t="s">
        <v>33</v>
      </c>
      <c r="B25" s="83"/>
      <c r="C25" s="83"/>
      <c r="D25" s="83"/>
      <c r="E25" s="83"/>
      <c r="F25" s="83"/>
      <c r="G25" s="83"/>
      <c r="H25" s="83"/>
      <c r="I25" s="84"/>
      <c r="J25" s="32">
        <f>J17+J24</f>
        <v>147798</v>
      </c>
      <c r="K25" s="33">
        <f>K17+K24</f>
        <v>157782.5</v>
      </c>
      <c r="L25" s="34">
        <f>L17+L24</f>
        <v>0</v>
      </c>
      <c r="M25" s="32">
        <f>M17+M24</f>
        <v>0</v>
      </c>
      <c r="N25" s="33">
        <f>N17+N24</f>
        <v>2284.8000000000002</v>
      </c>
      <c r="O25" s="33">
        <f>O17+O24</f>
        <v>10695.3</v>
      </c>
      <c r="P25" s="33">
        <f>P17+P24</f>
        <v>10695.3</v>
      </c>
      <c r="Q25" s="33">
        <f>Q17+Q24</f>
        <v>10695.3</v>
      </c>
      <c r="R25" s="33">
        <f>R17+R24</f>
        <v>10695.3</v>
      </c>
      <c r="S25" s="33">
        <f>S17+S24</f>
        <v>10695.3</v>
      </c>
      <c r="T25" s="33">
        <f>T17+T24</f>
        <v>10695.3</v>
      </c>
      <c r="U25" s="33">
        <f>U17+U24</f>
        <v>10695.3</v>
      </c>
      <c r="V25" s="33">
        <f>V17+V24</f>
        <v>10695.3</v>
      </c>
      <c r="W25" s="33">
        <f>W17+W24</f>
        <v>10695.3</v>
      </c>
      <c r="X25" s="34">
        <f>X17+X24</f>
        <v>10695.3</v>
      </c>
    </row>
    <row r="26" spans="1:24" ht="17.25" thickBot="1" x14ac:dyDescent="0.35"/>
    <row r="27" spans="1:24" ht="27" customHeight="1" thickBot="1" x14ac:dyDescent="0.35">
      <c r="A27" s="73" t="s">
        <v>36</v>
      </c>
      <c r="B27" s="74"/>
      <c r="C27" s="74"/>
      <c r="D27" s="75"/>
      <c r="E27" s="24">
        <f>E28+E29</f>
        <v>148000</v>
      </c>
      <c r="F27" s="25" t="s">
        <v>37</v>
      </c>
    </row>
    <row r="28" spans="1:24" ht="38.25" customHeight="1" x14ac:dyDescent="0.3">
      <c r="A28" s="67" t="s">
        <v>43</v>
      </c>
      <c r="B28" s="68"/>
      <c r="C28" s="68"/>
      <c r="D28" s="68"/>
      <c r="E28" s="35">
        <v>111000</v>
      </c>
      <c r="F28" s="36" t="s">
        <v>37</v>
      </c>
    </row>
    <row r="29" spans="1:24" ht="69.75" customHeight="1" thickBot="1" x14ac:dyDescent="0.35">
      <c r="A29" s="71" t="s">
        <v>44</v>
      </c>
      <c r="B29" s="72"/>
      <c r="C29" s="72"/>
      <c r="D29" s="72"/>
      <c r="E29" s="37">
        <v>37000</v>
      </c>
      <c r="F29" s="38" t="s">
        <v>37</v>
      </c>
    </row>
  </sheetData>
  <mergeCells count="21">
    <mergeCell ref="A29:D29"/>
    <mergeCell ref="A27:D27"/>
    <mergeCell ref="A3:L3"/>
    <mergeCell ref="A18:L18"/>
    <mergeCell ref="A17:I17"/>
    <mergeCell ref="A25:I25"/>
    <mergeCell ref="A1:A2"/>
    <mergeCell ref="A24:I24"/>
    <mergeCell ref="B1:B2"/>
    <mergeCell ref="A28:D28"/>
    <mergeCell ref="I1:I2"/>
    <mergeCell ref="C1:C2"/>
    <mergeCell ref="D1:D2"/>
    <mergeCell ref="J1:J2"/>
    <mergeCell ref="K1:K2"/>
    <mergeCell ref="L1:L2"/>
    <mergeCell ref="M1:X1"/>
    <mergeCell ref="E1:E2"/>
    <mergeCell ref="F1:F2"/>
    <mergeCell ref="G1:G2"/>
    <mergeCell ref="H1:H2"/>
  </mergeCells>
  <dataValidations count="1">
    <dataValidation type="list" allowBlank="1" showInputMessage="1" showErrorMessage="1" sqref="E14:E16 E19:E23 E4:E12">
      <formula1>$B$55:$B$56</formula1>
    </dataValidation>
  </dataValidations>
  <pageMargins left="0.43307086614173229" right="0.23622047244094488" top="0.3543307086614173" bottom="0.3543307086614173" header="0.31496062992125984" footer="0.31496062992125984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E13</xm:sqref>
        </x14:dataValidation>
        <x14:dataValidation type="list" allowBlank="1" showInputMessage="1" showErrorMessage="1">
          <x14:formula1>
            <xm:f>#REF!</xm:f>
          </x14:formula1>
          <xm:sqref>D4:D16 D19:D23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Plan de afaceri_106932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sanimed</cp:lastModifiedBy>
  <cp:lastPrinted>2018-05-21T12:29:45Z</cp:lastPrinted>
  <dcterms:created xsi:type="dcterms:W3CDTF">2018-04-26T16:04:39Z</dcterms:created>
  <dcterms:modified xsi:type="dcterms:W3CDTF">2019-01-25T11:42:12Z</dcterms:modified>
</cp:coreProperties>
</file>