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mirela.minciunescu\Desktop\New folder\depunere\"/>
    </mc:Choice>
  </mc:AlternateContent>
  <xr:revisionPtr revIDLastSave="0" documentId="13_ncr:1_{3D94F897-B011-45BD-BF2F-7FD39EAEE047}" xr6:coauthVersionLast="40" xr6:coauthVersionMax="40" xr10:uidLastSave="{00000000-0000-0000-0000-000000000000}"/>
  <bookViews>
    <workbookView xWindow="0" yWindow="0" windowWidth="28800" windowHeight="11925" xr2:uid="{00000000-000D-0000-FFFF-FFFF00000000}"/>
  </bookViews>
  <sheets>
    <sheet name="Model - Buget Plan de afaceri" sheetId="2" r:id="rId1"/>
    <sheet name="Cheltuieli Eligibile" sheetId="3" r:id="rId2"/>
    <sheet name="Plafon Salarii" sheetId="5" r:id="rId3"/>
  </sheet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K4" i="2" l="1"/>
  <c r="K5" i="2"/>
  <c r="K6" i="2"/>
  <c r="K7" i="2"/>
  <c r="I9" i="2"/>
  <c r="K9" i="2"/>
  <c r="I10" i="2"/>
  <c r="K10" i="2"/>
  <c r="I11" i="2"/>
  <c r="K11" i="2"/>
  <c r="I12" i="2"/>
  <c r="K12" i="2"/>
  <c r="I13" i="2"/>
  <c r="K13" i="2"/>
  <c r="I14" i="2"/>
  <c r="K14" i="2"/>
  <c r="I15" i="2"/>
  <c r="K15" i="2"/>
  <c r="I16" i="2"/>
  <c r="K16" i="2"/>
  <c r="I17" i="2"/>
  <c r="K17" i="2"/>
  <c r="I18" i="2"/>
  <c r="K18" i="2"/>
  <c r="I19" i="2"/>
  <c r="K19" i="2"/>
  <c r="I20" i="2"/>
  <c r="K20" i="2"/>
  <c r="I21" i="2"/>
  <c r="K21" i="2"/>
  <c r="I22" i="2"/>
  <c r="K22" i="2"/>
  <c r="I23" i="2"/>
  <c r="K23" i="2"/>
  <c r="I24" i="2"/>
  <c r="K24" i="2"/>
  <c r="I25" i="2"/>
  <c r="K25" i="2"/>
  <c r="I26" i="2"/>
  <c r="K26" i="2"/>
  <c r="I27" i="2"/>
  <c r="K27" i="2"/>
  <c r="I28" i="2"/>
  <c r="K28" i="2"/>
  <c r="I29" i="2"/>
  <c r="K29" i="2"/>
  <c r="I30" i="2"/>
  <c r="K30" i="2"/>
  <c r="I31" i="2"/>
  <c r="K31" i="2"/>
  <c r="I32" i="2"/>
  <c r="K32" i="2"/>
  <c r="I33" i="2"/>
  <c r="K33" i="2"/>
  <c r="I34" i="2"/>
  <c r="K34" i="2"/>
  <c r="I35" i="2"/>
  <c r="K35" i="2"/>
  <c r="I36" i="2"/>
  <c r="K36" i="2"/>
  <c r="I37" i="2"/>
  <c r="K37" i="2"/>
  <c r="I38" i="2"/>
  <c r="K38" i="2"/>
  <c r="I39" i="2"/>
  <c r="K39" i="2"/>
  <c r="I40" i="2"/>
  <c r="K40" i="2"/>
  <c r="I41" i="2"/>
  <c r="K41" i="2"/>
  <c r="I42" i="2"/>
  <c r="K42" i="2"/>
  <c r="I43" i="2"/>
  <c r="K43" i="2"/>
  <c r="I44" i="2"/>
  <c r="K44" i="2"/>
  <c r="I45" i="2"/>
  <c r="K45" i="2"/>
  <c r="I46" i="2"/>
  <c r="K46" i="2"/>
  <c r="I47" i="2"/>
  <c r="K47" i="2"/>
  <c r="I48" i="2"/>
  <c r="K48" i="2"/>
  <c r="I49" i="2"/>
  <c r="K49" i="2"/>
  <c r="K8" i="2"/>
  <c r="I50" i="2"/>
  <c r="K50" i="2"/>
  <c r="K51" i="2"/>
  <c r="I52" i="2"/>
  <c r="K52" i="2"/>
  <c r="I53" i="2"/>
  <c r="K53" i="2"/>
  <c r="I54" i="2"/>
  <c r="K54" i="2"/>
  <c r="K55" i="2"/>
  <c r="I56" i="2"/>
  <c r="K56" i="2"/>
  <c r="I57" i="2"/>
  <c r="K57" i="2"/>
  <c r="I58" i="2"/>
  <c r="K58" i="2"/>
  <c r="K60" i="2"/>
  <c r="I68" i="2"/>
  <c r="K68" i="2"/>
  <c r="I69" i="2"/>
  <c r="K69" i="2"/>
  <c r="I70" i="2"/>
  <c r="K70" i="2"/>
  <c r="I71" i="2"/>
  <c r="K71" i="2"/>
  <c r="I72" i="2"/>
  <c r="K72" i="2"/>
  <c r="I73" i="2"/>
  <c r="K73" i="2"/>
  <c r="I74" i="2"/>
  <c r="K74" i="2"/>
  <c r="I75" i="2"/>
  <c r="K75" i="2"/>
  <c r="K67" i="2"/>
  <c r="K83" i="2"/>
  <c r="K84" i="2"/>
  <c r="K62" i="2"/>
  <c r="K63" i="2"/>
  <c r="K66" i="2"/>
  <c r="I8" i="2"/>
  <c r="J47" i="2"/>
  <c r="J48" i="2"/>
  <c r="J49"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8" i="2"/>
  <c r="J55" i="2"/>
  <c r="J4" i="2"/>
  <c r="J5" i="2"/>
  <c r="J6" i="2"/>
  <c r="J7" i="2"/>
  <c r="J50" i="2"/>
  <c r="J51" i="2"/>
  <c r="J52" i="2"/>
  <c r="J53" i="2"/>
  <c r="J54" i="2"/>
  <c r="J56" i="2"/>
  <c r="J57" i="2"/>
  <c r="J58" i="2"/>
  <c r="J60" i="2"/>
  <c r="M50" i="2"/>
  <c r="H8" i="2"/>
  <c r="J59" i="2"/>
  <c r="K59" i="2"/>
  <c r="I67" i="2"/>
  <c r="J68" i="2"/>
  <c r="J69" i="2"/>
  <c r="J70" i="2"/>
  <c r="J71" i="2"/>
  <c r="J72" i="2"/>
  <c r="J73" i="2"/>
  <c r="J74" i="2"/>
  <c r="J75" i="2"/>
  <c r="J67" i="2"/>
  <c r="H67" i="2"/>
  <c r="J83" i="2"/>
  <c r="E88" i="2"/>
  <c r="E87" i="2"/>
  <c r="X67" i="2"/>
  <c r="X83" i="2"/>
  <c r="J77" i="2"/>
  <c r="J78" i="2"/>
  <c r="J79" i="2"/>
  <c r="J62" i="2"/>
  <c r="J63" i="2"/>
  <c r="J66" i="2"/>
  <c r="M57" i="2"/>
  <c r="M58" i="2"/>
  <c r="M63" i="2"/>
  <c r="M56" i="2"/>
  <c r="M8" i="2"/>
  <c r="K76" i="2"/>
  <c r="K77" i="2"/>
  <c r="K78" i="2"/>
  <c r="K79" i="2"/>
  <c r="K80" i="2"/>
  <c r="K81" i="2"/>
  <c r="K82" i="2"/>
  <c r="C28" i="5"/>
  <c r="B28" i="5"/>
  <c r="D22" i="5"/>
  <c r="C22" i="5"/>
  <c r="B22" i="5"/>
  <c r="D15" i="5"/>
  <c r="C15" i="5"/>
  <c r="B15" i="5"/>
  <c r="D8" i="5"/>
  <c r="C8" i="5"/>
  <c r="B8" i="5"/>
  <c r="X4" i="2"/>
  <c r="X5" i="2"/>
  <c r="X6" i="2"/>
  <c r="X7" i="2"/>
  <c r="X51" i="2"/>
  <c r="X62" i="2"/>
  <c r="X52" i="2"/>
  <c r="X53" i="2"/>
  <c r="X54" i="2"/>
  <c r="X55" i="2"/>
  <c r="X60" i="2"/>
  <c r="W4" i="2"/>
  <c r="W5" i="2"/>
  <c r="W6" i="2"/>
  <c r="W7" i="2"/>
  <c r="W51" i="2"/>
  <c r="W62" i="2"/>
  <c r="W52" i="2"/>
  <c r="W53" i="2"/>
  <c r="W54" i="2"/>
  <c r="W55" i="2"/>
  <c r="W60" i="2"/>
  <c r="W83" i="2"/>
  <c r="W84" i="2"/>
  <c r="V4" i="2"/>
  <c r="V5" i="2"/>
  <c r="V6" i="2"/>
  <c r="V7" i="2"/>
  <c r="V51" i="2"/>
  <c r="V62" i="2"/>
  <c r="V52" i="2"/>
  <c r="V53" i="2"/>
  <c r="V54" i="2"/>
  <c r="V55" i="2"/>
  <c r="V60" i="2"/>
  <c r="V83" i="2"/>
  <c r="V84" i="2"/>
  <c r="U4" i="2"/>
  <c r="U5" i="2"/>
  <c r="U6" i="2"/>
  <c r="U7" i="2"/>
  <c r="U51" i="2"/>
  <c r="U62" i="2"/>
  <c r="U52" i="2"/>
  <c r="U53" i="2"/>
  <c r="U54" i="2"/>
  <c r="U55" i="2"/>
  <c r="U60" i="2"/>
  <c r="U83" i="2"/>
  <c r="U84" i="2"/>
  <c r="T4" i="2"/>
  <c r="T5" i="2"/>
  <c r="T6" i="2"/>
  <c r="T7" i="2"/>
  <c r="T51" i="2"/>
  <c r="T62" i="2"/>
  <c r="T52" i="2"/>
  <c r="T53" i="2"/>
  <c r="T54" i="2"/>
  <c r="T55" i="2"/>
  <c r="T60" i="2"/>
  <c r="T83" i="2"/>
  <c r="T84" i="2"/>
  <c r="S4" i="2"/>
  <c r="S5" i="2"/>
  <c r="S6" i="2"/>
  <c r="S7" i="2"/>
  <c r="S51" i="2"/>
  <c r="S62" i="2"/>
  <c r="S52" i="2"/>
  <c r="S53" i="2"/>
  <c r="S54" i="2"/>
  <c r="S55" i="2"/>
  <c r="S60" i="2"/>
  <c r="S83" i="2"/>
  <c r="S84" i="2"/>
  <c r="R4" i="2"/>
  <c r="R5" i="2"/>
  <c r="R51" i="2"/>
  <c r="R62" i="2"/>
  <c r="R52" i="2"/>
  <c r="R53" i="2"/>
  <c r="R54" i="2"/>
  <c r="R55" i="2"/>
  <c r="R60" i="2"/>
  <c r="R83" i="2"/>
  <c r="R84" i="2"/>
  <c r="Q4" i="2"/>
  <c r="Q5" i="2"/>
  <c r="Q51" i="2"/>
  <c r="Q62" i="2"/>
  <c r="Q52" i="2"/>
  <c r="Q53" i="2"/>
  <c r="Q54" i="2"/>
  <c r="Q55" i="2"/>
  <c r="Q60" i="2"/>
  <c r="Q83" i="2"/>
  <c r="Q84" i="2"/>
  <c r="P4" i="2"/>
  <c r="P5" i="2"/>
  <c r="P51" i="2"/>
  <c r="P62" i="2"/>
  <c r="P52" i="2"/>
  <c r="P53" i="2"/>
  <c r="P54" i="2"/>
  <c r="P55" i="2"/>
  <c r="P60" i="2"/>
  <c r="P83" i="2"/>
  <c r="P84" i="2"/>
  <c r="O4" i="2"/>
  <c r="O5" i="2"/>
  <c r="O51" i="2"/>
  <c r="O62" i="2"/>
  <c r="O52" i="2"/>
  <c r="O53" i="2"/>
  <c r="O54" i="2"/>
  <c r="O55" i="2"/>
  <c r="O60" i="2"/>
  <c r="O83" i="2"/>
  <c r="O84" i="2"/>
  <c r="N4" i="2"/>
  <c r="N5" i="2"/>
  <c r="N51" i="2"/>
  <c r="N62" i="2"/>
  <c r="N52" i="2"/>
  <c r="N53" i="2"/>
  <c r="N54" i="2"/>
  <c r="N55" i="2"/>
  <c r="N60" i="2"/>
  <c r="N83" i="2"/>
  <c r="N84" i="2"/>
  <c r="M4" i="2"/>
  <c r="M5" i="2"/>
  <c r="M62" i="2"/>
  <c r="M55" i="2"/>
  <c r="M60" i="2"/>
  <c r="M83" i="2"/>
  <c r="M84" i="2"/>
  <c r="L60" i="2"/>
  <c r="L83" i="2"/>
  <c r="L84" i="2"/>
  <c r="J76" i="2"/>
  <c r="J80" i="2"/>
  <c r="J81" i="2"/>
  <c r="J82" i="2"/>
  <c r="E86" i="2"/>
  <c r="X84" i="2"/>
  <c r="J84" i="2"/>
</calcChain>
</file>

<file path=xl/sharedStrings.xml><?xml version="1.0" encoding="utf-8"?>
<sst xmlns="http://schemas.openxmlformats.org/spreadsheetml/2006/main" count="302" uniqueCount="171">
  <si>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</si>
  <si>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</si>
  <si>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</si>
  <si>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</si>
  <si>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</si>
  <si>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</si>
  <si>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</si>
  <si>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</si>
  <si>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</si>
  <si>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</si>
  <si>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</si>
  <si>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</si>
  <si>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</si>
  <si>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</si>
  <si>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</si>
  <si>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</si>
  <si>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</si>
  <si>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</si>
  <si>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</si>
  <si>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</si>
  <si>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</si>
  <si>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</si>
  <si>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</si>
  <si>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</si>
  <si>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</si>
  <si>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</si>
  <si>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</si>
  <si>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</si>
  <si>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</si>
  <si>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</si>
  <si>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</si>
  <si>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</si>
  <si>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</si>
  <si>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</si>
  <si>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</si>
  <si>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Contributie Proprie</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</si>
  <si>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</si>
  <si>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</si>
  <si>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</si>
  <si>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</si>
  <si>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</si>
  <si>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</si>
  <si>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</si>
  <si>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</si>
  <si>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</si>
  <si>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</si>
  <si>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</si>
  <si>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</si>
  <si>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</si>
  <si>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</si>
  <si>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</si>
  <si>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</si>
  <si>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</si>
  <si>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</si>
  <si>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</si>
  <si>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</si>
  <si>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</si>
  <si>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t/>
  </si>
  <si>
    <t/>
  </si>
  <si>
    <t>Grafic estimativ lunar - cheltuieli plan de afaceri</t>
  </si>
  <si>
    <t>CHELTUIELI DIRECTE</t>
  </si>
  <si>
    <t>CHELTUIELI ELIGIBILE PLAN DE AFACERI ROMANIA START-UP PLUS</t>
  </si>
  <si>
    <t>8 h/zi x 12 luni</t>
  </si>
  <si>
    <t>luni</t>
  </si>
  <si>
    <t>buc</t>
  </si>
  <si>
    <t>Utlitati</t>
  </si>
  <si>
    <t>Contract 12 luni</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</si>
  <si>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</si>
  <si>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</si>
  <si>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</si>
  <si>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</si>
  <si>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</si>
  <si>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</si>
  <si>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</si>
  <si>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</si>
  <si>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</si>
  <si>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</si>
  <si>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</si>
  <si>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</si>
  <si>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</si>
  <si>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</si>
  <si>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</si>
  <si>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</si>
  <si>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</si>
  <si>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</si>
  <si>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</si>
  <si>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</si>
  <si>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</si>
  <si>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</si>
  <si>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</si>
  <si>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</si>
  <si>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</si>
  <si>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</si>
  <si>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</si>
  <si>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</si>
  <si>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</si>
  <si>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</si>
  <si>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Licente pentru laptop</t>
  </si>
  <si>
    <t>Cheltuieli inregistrare firma</t>
  </si>
  <si>
    <t>Taxe de inregistrare firma</t>
  </si>
  <si>
    <t>set</t>
  </si>
  <si>
    <t>Chirie spatiu desfasurare activitate</t>
  </si>
  <si>
    <t>Electricitate 11 luni</t>
  </si>
  <si>
    <t>Caldura 11 luni</t>
  </si>
  <si>
    <t>Salubritate 11 luni</t>
  </si>
  <si>
    <t>8 h/zi x 6 luni</t>
  </si>
  <si>
    <r>
      <t xml:space="preserve">Contributii (Angajat + Angajator) aferente SN Angajat 1 - </t>
    </r>
    <r>
      <rPr>
        <i/>
        <sz val="11"/>
        <rFont val="Trebuchet MS"/>
        <family val="2"/>
      </rPr>
      <t>Administrator/Montator mobila</t>
    </r>
  </si>
  <si>
    <t>Salariu net - Administrator/Montator mobila</t>
  </si>
  <si>
    <t>Cheltuieli neeligibile</t>
  </si>
  <si>
    <t xml:space="preserve">Asigurare bunuri </t>
  </si>
  <si>
    <t>Capital social</t>
  </si>
  <si>
    <t>Inchiriere spatiu pentru desfasurarea activitatii afacerii aproximativ 20 MP x 50 lei / mp TVA inclus.</t>
  </si>
  <si>
    <t>Servicii contabilitate si HR</t>
  </si>
  <si>
    <t>Taxa notariala - declarațiile de asociat/administrator/specimen de semnatură</t>
  </si>
  <si>
    <t>5.1.Compresor mobil cu piston SCHNEIDER SysMaster AKN-SYM 150-AP-RB-DLS fara vas tampon, 1.1 kw, 230 V, 8 bar, cu debit 70l/min, 90 dB SCHNEIDER [I800025(DGKI800025)]</t>
  </si>
  <si>
    <t>5.2.Masina pentru aplicarea manuala a foliei pe cant drept si curb FESTOOL Conturo KA 65 SET cu maner frontal, 4xAdeziv natur EVA, set de frezare muchii KB-KA 65 SYS, in cutie systainer sys 4 t-loc festool [574613]</t>
  </si>
  <si>
    <t>5.3.Masina de frezat muchii si coturi FESTOOL OFK 700 EQ-PLUS [574359]</t>
  </si>
  <si>
    <t>5.4.Masa multifunctionala MFT cu picioare pliabile, blat decupat si sine de ghidare si suport metalic AP-KA 65 de fixare FESTOOL MFT/3 CONTURO [500869]</t>
  </si>
  <si>
    <t>5.5.MINIPRESS P - Maşină de găurit şi de montat feronerie, Găurire verticală, 1 x 230 V / 50 Hz + Accesoriile compatibile</t>
  </si>
  <si>
    <t>5.5.1.Masă de lucru pentru MINIPRESS P</t>
  </si>
  <si>
    <t>5.5.2.Presoare (pneumatice) pentru MINIPRESS P</t>
  </si>
  <si>
    <t>5.5.3.Set mandrine rapide (5 buc. mandrină, port-burghiu, capac acoperire) pentru MINIDRILL / MINIPRESS, stânga/dreapta</t>
  </si>
  <si>
    <t>5.5.4.Indicator de poziţie pentru MINIPRESS P</t>
  </si>
  <si>
    <t>5.5.5.Indicator centru pentru MINIDRILL / MINIPRESS</t>
  </si>
  <si>
    <t>5.5.6.Riglă prelungitoare, pentru MINIDRILL / MINIPRESS, 1 buc., Gradaţie de la 1550 mm la 2800 mm</t>
  </si>
  <si>
    <t>5.5.7.Riglă prelungitoare, pentru MINIDRILL / MINIPRESS, 1 buc., Gradaţie de la 300 mm la 1550 mm</t>
  </si>
  <si>
    <t>5.5.8.Suport riglă prelungitoare MINIPRESS M/P/PRO+PRO-CENTER</t>
  </si>
  <si>
    <t>5.5.9.Limitator de rabatare îngust pentru MINIPRESS/PRO-CENTER, dreapta</t>
  </si>
  <si>
    <t>5.5.10.Limitator de rabatare îngust pentru MINIPRESS/PRO-CENTER, stânga</t>
  </si>
  <si>
    <t>5.5.11.Burghiu, Ø 2.5 mm, dreapta, L=57 mm, cu vârf ascuţit</t>
  </si>
  <si>
    <t>5.5.12.Burghiu, Ø 2.5 mm, stânga, L=57 mm, cu vârf ascuţit</t>
  </si>
  <si>
    <t>5.5.13.Burghiu, Ø 5 mm, stânga, L=57 mm</t>
  </si>
  <si>
    <t>5.5.14.Burghiu, Ø 5 mm, dreapta, L=57 mm</t>
  </si>
  <si>
    <t>5.5.15.Burghiu, Ø 8 mm, dreapta, L=57 mm</t>
  </si>
  <si>
    <t>5.5.16.Burghiu, Ø 8 mm, stânga, L=57 mm</t>
  </si>
  <si>
    <t>5.5.17.Burghiu, Ø 10 mm, dreapta, L=57 mm</t>
  </si>
  <si>
    <t>5.5.18.Burghiu, Ø 10 mm, stânga, L=57 mm</t>
  </si>
  <si>
    <t>5.5.19.Burghiu, Ø 35 mm, dreapta, L=57 mm</t>
  </si>
  <si>
    <t>5.5.20.Burghiu, Ø 25 mm, dreapta, L=57 mm</t>
  </si>
  <si>
    <t>5.5.21.Cap de găurire pentru MINIPRESS M / MINIPRESS P (EU: de la JC), Șină corp/cuplaje de front, număr axe 8, Mandrine rapide</t>
  </si>
  <si>
    <t>5.5.22.Cap de găurire pentru MINIPRESS M / MINIPRESS P (EU: de la JC), Serii de găuri, număr axe 9, Mandrine rapide</t>
  </si>
  <si>
    <t>5.5.23.Matriţă pentru presare, pentru toate mașinile de găurit și de montat feronerii pentru Plăcuţe de montaj în cruce</t>
  </si>
  <si>
    <t>5.5.24.Matriţă pentru presare, pentru toate mașinile de găurit și de montat feronerii pentru Plăcuţe de montaj dreapta</t>
  </si>
  <si>
    <t>5.5.25.Matriţă pentru presare, pentru toate mașinile de găurit și de montat feronerii pentru MPL 177H5100/177H5130 drept din zinc</t>
  </si>
  <si>
    <t>5.5.26.Matriţă pentru presare, pentru toate mașinile de găurit și de montat feronerii pentru Demontabil 40.0200N/40.0600N/40.0700N</t>
  </si>
  <si>
    <t>5.5.27.Înveliș tensionare rapidă pentru MINIPRESS/PRO-CENTER</t>
  </si>
  <si>
    <t>5.5.28.Matriţă pentru presare, pentru toate mașinile de găurit și de montat feronerii pentru Demontabil 40.4001</t>
  </si>
  <si>
    <t>5.5.29.Cuplaj de mandrină rapidă pentru MZK.1000/8000</t>
  </si>
  <si>
    <t>5.5.30.Matriţă pentru presare, pentru toate mașinile de găurit și de montat feronerii pentru Conector 40.0600N</t>
  </si>
  <si>
    <t>5.5.31.Matriţă pentru presare, pentru toate mașinile de găurit și de montat feronerii pentru Demontabil 42.0700.01</t>
  </si>
  <si>
    <t>5.5.32.Matriţă pentru presare, pentru toate mașinile de găurit și de montat feronerii pentru Balamale pentru toate unghiurile de deschidere – în afară de MINI și COMPACT</t>
  </si>
  <si>
    <t>5.5.33.Indicator centru cu laser pentru MINIPRESS P, Începând cu codul de serie JB</t>
  </si>
  <si>
    <t>Achizitie set licente - 1 buc 
1 Set va contine: Software proiectare mobila</t>
  </si>
  <si>
    <t xml:space="preserve">* a fost folosit cursul valutar mediu Euro la luna decembrie, conform </t>
  </si>
  <si>
    <t>27.1.Ferastrau circular clasic FESTOOL Precisio CS 70 EB-SET [561146]</t>
  </si>
  <si>
    <t>27.2.Masina multifunctionala cu oscilatie FESTOOL VECTURO OS 400 E-Set pentru slefuire, debitare, taiere, razuire si frezare, cu panza universala, in cutie SYSTAINER SYS 2 T-LOC DF,cu accesorii incluse FESTOOL [575352(563001)]</t>
  </si>
  <si>
    <t>27.3.Masa multifunctionala MFT cu picioare pliabile, blat decupat si sina de ghidare si suport metalic AP-KA 65 de fixare FESTOOL MFT/3 CONTURO [500869]</t>
  </si>
  <si>
    <t>27.4.Set de prindere cu vid FESTOOL VAC SYS SET SE1 in cutie SYSTAINER FESTOOL [712223]</t>
  </si>
  <si>
    <t>27.5.Pompa de vacuum FESTOOL VAC SYS SE 2 [580062]</t>
  </si>
  <si>
    <t>27.6.Ferastrau vertical cu acumulator PSBC 420 Li 5,2 EBI-Set CARVEX [575741]</t>
  </si>
  <si>
    <t>27.7. Nivela laser in cruce DeWalt DW088K-XJ</t>
  </si>
  <si>
    <t>Achizitie Echipament / Utilaj Productie</t>
  </si>
  <si>
    <t>Salariu net - Desenator artistic</t>
  </si>
  <si>
    <r>
      <t xml:space="preserve">Contributii (Angajat + Angajator) aferente SN Angajat 2 / </t>
    </r>
    <r>
      <rPr>
        <i/>
        <sz val="11"/>
        <color theme="1"/>
        <rFont val="Trebuchet MS"/>
        <family val="2"/>
      </rPr>
      <t>Desenator artistic</t>
    </r>
  </si>
  <si>
    <t>5.6. Menghini TW 16-20-10 H</t>
  </si>
  <si>
    <t xml:space="preserve">5.7.Suport menghini TW 16 AW 20 </t>
  </si>
  <si>
    <t>5.8. Menghini KR 250 -  2K</t>
  </si>
  <si>
    <t>Telefon mobil</t>
  </si>
  <si>
    <t>27.8. Menghini KR 250 -  2K</t>
  </si>
  <si>
    <t>taxa</t>
  </si>
  <si>
    <t>Achizitie telefon mobil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</si>
</sst>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lei-418]"/>
  </numFmts>
  <fonts count="26" x14ac:knownFonts="1">
    <font>
      <sz val="11"/>
      <color theme="1"/>
      <name val="Calibri"/>
      <family val="2"/>
      <charset val="238"/>
      <scheme val="minor"/>
    </font>
    <font>
      <b/>
      <sz val="12"/>
      <color theme="1"/>
      <name val="Trebuchet MS"/>
      <family val="2"/>
      <charset val="238"/>
    </font>
    <font>
      <b/>
      <sz val="12"/>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color rgb="FFFF0000"/>
      <name val="Calibri"/>
      <family val="2"/>
      <charset val="238"/>
      <scheme val="minor"/>
    </font>
    <font>
      <i/>
      <sz val="11"/>
      <color theme="1"/>
      <name val="Trebuchet MS"/>
      <family val="2"/>
    </font>
    <font>
      <sz val="11"/>
      <name val="Trebuchet MS"/>
      <family val="2"/>
    </font>
    <font>
      <i/>
      <sz val="11"/>
      <name val="Trebuchet MS"/>
      <family val="2"/>
    </font>
    <font>
      <i/>
      <sz val="11"/>
      <color rgb="FFFF0000"/>
      <name val="Trebuchet MS"/>
      <family val="2"/>
    </font>
    <font>
      <sz val="8"/>
      <name val="Calibri"/>
      <family val="2"/>
      <charset val="238"/>
      <scheme val="minor"/>
    </font>
    <font>
      <u/>
      <sz val="11"/>
      <color theme="10"/>
      <name val="Calibri"/>
      <family val="2"/>
      <charset val="238"/>
      <scheme val="minor"/>
    </font>
    <font>
      <u/>
      <sz val="11"/>
      <color theme="11"/>
      <name val="Calibri"/>
      <family val="2"/>
      <charset val="238"/>
      <scheme val="minor"/>
    </font>
    <font>
      <i/>
      <sz val="12"/>
      <name val="Trebuchet MS"/>
      <family val="2"/>
    </font>
    <font>
      <i/>
      <sz val="12"/>
      <name val="Trebuchet MS"/>
      <family val="2"/>
      <charset val="238"/>
    </font>
    <font>
      <i/>
      <sz val="11"/>
      <name val="Calibri"/>
      <family val="2"/>
      <charset val="238"/>
      <scheme val="minor"/>
    </font>
    <font>
      <i/>
      <sz val="11"/>
      <name val="Trebuchet MS"/>
      <family val="2"/>
      <charset val="238"/>
    </font>
  </fonts>
  <fills count="1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s>
  <borders count="37">
    <border>
      <left/>
      <right/>
      <top/>
      <bottom/>
      <diagonal/>
    </border>
    <border>
      <left/>
      <right style="medium">
        <color auto="1"/>
      </right>
      <top style="medium">
        <color auto="1"/>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diagonal/>
    </border>
  </borders>
  <cellStyleXfs count="9">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87">
    <xf numFmtId="0" fontId="0" fillId="0" borderId="0" xfId="0"/>
    <xf numFmtId="0" fontId="3" fillId="0" borderId="0" xfId="0" applyFont="1"/>
    <xf numFmtId="0" fontId="3" fillId="0" borderId="18" xfId="0" applyFont="1" applyBorder="1" applyAlignment="1">
      <alignment horizontal="center" vertical="center"/>
    </xf>
    <xf numFmtId="0" fontId="3" fillId="0" borderId="8" xfId="0" applyFont="1" applyBorder="1" applyAlignment="1">
      <alignment wrapText="1"/>
    </xf>
    <xf numFmtId="4" fontId="4" fillId="0" borderId="8" xfId="0" applyNumberFormat="1" applyFont="1" applyFill="1" applyBorder="1" applyAlignment="1">
      <alignment horizontal="right" vertical="center" wrapText="1"/>
    </xf>
    <xf numFmtId="4" fontId="4" fillId="0" borderId="7" xfId="0" applyNumberFormat="1" applyFont="1" applyFill="1" applyBorder="1" applyAlignment="1">
      <alignment horizontal="right" vertical="center" wrapText="1"/>
    </xf>
    <xf numFmtId="0" fontId="3" fillId="0" borderId="19" xfId="0" applyFont="1" applyBorder="1"/>
    <xf numFmtId="0" fontId="3" fillId="0" borderId="7" xfId="0" applyFont="1" applyBorder="1"/>
    <xf numFmtId="0" fontId="3" fillId="0" borderId="23" xfId="0" applyFont="1" applyBorder="1" applyAlignment="1">
      <alignment horizontal="center" vertical="center"/>
    </xf>
    <xf numFmtId="0" fontId="3" fillId="0" borderId="24" xfId="0" applyFont="1" applyBorder="1"/>
    <xf numFmtId="0" fontId="3" fillId="0" borderId="8" xfId="0" applyFont="1" applyBorder="1"/>
    <xf numFmtId="4" fontId="4" fillId="0" borderId="9" xfId="0" applyNumberFormat="1" applyFont="1" applyFill="1" applyBorder="1" applyAlignment="1">
      <alignment horizontal="right" vertical="center" wrapText="1"/>
    </xf>
    <xf numFmtId="0" fontId="3" fillId="0" borderId="22" xfId="0" applyFont="1" applyBorder="1"/>
    <xf numFmtId="0" fontId="3" fillId="0" borderId="21" xfId="0" applyFont="1" applyBorder="1"/>
    <xf numFmtId="0" fontId="4" fillId="0" borderId="0" xfId="0" applyFont="1" applyFill="1" applyBorder="1"/>
    <xf numFmtId="49" fontId="2" fillId="4" borderId="12" xfId="0" applyNumberFormat="1"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4" fontId="2" fillId="6" borderId="13" xfId="0" applyNumberFormat="1" applyFont="1" applyFill="1" applyBorder="1"/>
    <xf numFmtId="4" fontId="2" fillId="6" borderId="1" xfId="0" applyNumberFormat="1" applyFont="1" applyFill="1" applyBorder="1"/>
    <xf numFmtId="4" fontId="2" fillId="7" borderId="10" xfId="0" applyNumberFormat="1" applyFont="1" applyFill="1" applyBorder="1"/>
    <xf numFmtId="4" fontId="2" fillId="7" borderId="13" xfId="0" applyNumberFormat="1" applyFont="1" applyFill="1" applyBorder="1"/>
    <xf numFmtId="4" fontId="2" fillId="7" borderId="1" xfId="0" applyNumberFormat="1" applyFont="1" applyFill="1" applyBorder="1"/>
    <xf numFmtId="49" fontId="2" fillId="8" borderId="24"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3" fillId="0" borderId="0" xfId="0" applyFont="1" applyAlignment="1">
      <alignment wrapText="1"/>
    </xf>
    <xf numFmtId="0" fontId="5" fillId="0" borderId="0" xfId="0" applyFont="1" applyAlignment="1">
      <alignment vertical="center" textRotation="255"/>
    </xf>
    <xf numFmtId="0" fontId="3" fillId="0" borderId="19" xfId="0" applyFont="1" applyBorder="1" applyAlignment="1">
      <alignment horizontal="left" vertical="center" wrapText="1"/>
    </xf>
    <xf numFmtId="0" fontId="3" fillId="0" borderId="24" xfId="0" applyFont="1" applyBorder="1" applyAlignment="1">
      <alignment horizontal="left" vertical="center" wrapText="1"/>
    </xf>
    <xf numFmtId="0" fontId="3" fillId="0" borderId="14" xfId="0" applyFont="1" applyBorder="1" applyAlignment="1">
      <alignment wrapText="1"/>
    </xf>
    <xf numFmtId="4" fontId="4" fillId="0" borderId="8"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0" fontId="3" fillId="0" borderId="14" xfId="0" applyFont="1" applyBorder="1" applyAlignment="1">
      <alignment horizontal="left" vertical="center"/>
    </xf>
    <xf numFmtId="4" fontId="3" fillId="0" borderId="19" xfId="0" applyNumberFormat="1" applyFont="1" applyBorder="1"/>
    <xf numFmtId="0" fontId="3" fillId="0" borderId="25"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Border="1" applyAlignment="1">
      <alignment horizontal="left" vertical="center" wrapText="1"/>
    </xf>
    <xf numFmtId="4" fontId="3" fillId="0" borderId="7" xfId="0" applyNumberFormat="1" applyFont="1" applyBorder="1"/>
    <xf numFmtId="0" fontId="3" fillId="5" borderId="16" xfId="0" applyFont="1" applyFill="1" applyBorder="1"/>
    <xf numFmtId="0" fontId="3" fillId="5" borderId="17" xfId="0" applyFont="1" applyFill="1" applyBorder="1"/>
    <xf numFmtId="0" fontId="3" fillId="0" borderId="22" xfId="0" applyFont="1" applyBorder="1" applyAlignment="1">
      <alignment horizontal="left" vertical="center" wrapText="1"/>
    </xf>
    <xf numFmtId="0" fontId="7" fillId="0" borderId="0" xfId="0" applyFont="1" applyBorder="1" applyAlignment="1">
      <alignment horizontal="left" wrapText="1"/>
    </xf>
    <xf numFmtId="0" fontId="8" fillId="0" borderId="0" xfId="0" applyFont="1"/>
    <xf numFmtId="0" fontId="10" fillId="0" borderId="0" xfId="0" applyFont="1" applyAlignment="1">
      <alignment wrapText="1"/>
    </xf>
    <xf numFmtId="0" fontId="11" fillId="0" borderId="7" xfId="0" applyFont="1" applyBorder="1" applyAlignment="1">
      <alignment wrapText="1"/>
    </xf>
    <xf numFmtId="0" fontId="11" fillId="0" borderId="7" xfId="0" applyFont="1" applyBorder="1" applyAlignment="1">
      <alignment horizontal="center" vertical="center"/>
    </xf>
    <xf numFmtId="0" fontId="12" fillId="0" borderId="7" xfId="0" applyFont="1" applyBorder="1" applyAlignment="1">
      <alignment wrapText="1"/>
    </xf>
    <xf numFmtId="164" fontId="12" fillId="0" borderId="7" xfId="0" applyNumberFormat="1" applyFont="1" applyBorder="1" applyAlignment="1">
      <alignment horizontal="center" vertical="center"/>
    </xf>
    <xf numFmtId="0" fontId="13" fillId="0" borderId="7" xfId="0" applyFont="1" applyBorder="1" applyAlignment="1">
      <alignment wrapText="1"/>
    </xf>
    <xf numFmtId="164" fontId="13" fillId="0" borderId="7" xfId="0" applyNumberFormat="1" applyFont="1" applyBorder="1" applyAlignment="1">
      <alignment horizontal="center" vertical="center"/>
    </xf>
    <xf numFmtId="0" fontId="14" fillId="0" borderId="0" xfId="0" applyFont="1" applyBorder="1" applyAlignment="1">
      <alignment wrapText="1"/>
    </xf>
    <xf numFmtId="164" fontId="14" fillId="0" borderId="0" xfId="0" applyNumberFormat="1" applyFont="1" applyBorder="1" applyAlignment="1">
      <alignment horizontal="center" vertical="center"/>
    </xf>
    <xf numFmtId="0" fontId="11" fillId="0" borderId="7" xfId="0" applyFont="1" applyBorder="1" applyAlignment="1">
      <alignment horizontal="center" vertical="center" wrapText="1"/>
    </xf>
    <xf numFmtId="164" fontId="10" fillId="0" borderId="0" xfId="0" applyNumberFormat="1" applyFont="1" applyBorder="1" applyAlignment="1">
      <alignment horizontal="center" vertical="center"/>
    </xf>
    <xf numFmtId="4" fontId="2" fillId="4" borderId="11" xfId="0" applyNumberFormat="1" applyFont="1" applyFill="1" applyBorder="1" applyAlignment="1">
      <alignment horizontal="center" vertical="center"/>
    </xf>
    <xf numFmtId="4" fontId="2" fillId="8" borderId="8" xfId="0" applyNumberFormat="1" applyFont="1" applyFill="1" applyBorder="1" applyAlignment="1">
      <alignment horizontal="center" vertical="center"/>
    </xf>
    <xf numFmtId="4" fontId="2" fillId="2" borderId="21" xfId="0" applyNumberFormat="1" applyFont="1" applyFill="1" applyBorder="1" applyAlignment="1">
      <alignment horizontal="center" vertical="center"/>
    </xf>
    <xf numFmtId="0" fontId="3" fillId="0" borderId="14" xfId="0" applyFont="1" applyBorder="1" applyAlignment="1">
      <alignment vertical="center" wrapText="1"/>
    </xf>
    <xf numFmtId="0" fontId="3" fillId="0" borderId="14" xfId="0" applyFont="1" applyBorder="1" applyAlignment="1">
      <alignment horizontal="left"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 fillId="6" borderId="6" xfId="0" applyFont="1" applyFill="1" applyBorder="1" applyAlignment="1">
      <alignment horizontal="center"/>
    </xf>
    <xf numFmtId="0" fontId="1" fillId="6" borderId="1" xfId="0" applyFont="1" applyFill="1" applyBorder="1" applyAlignment="1">
      <alignment horizontal="center"/>
    </xf>
    <xf numFmtId="0" fontId="5" fillId="3" borderId="27"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3" fillId="8" borderId="23" xfId="0" applyFont="1" applyFill="1" applyBorder="1" applyAlignment="1">
      <alignment horizontal="left" vertical="center" wrapText="1"/>
    </xf>
    <xf numFmtId="0" fontId="3" fillId="8" borderId="8" xfId="0" applyFont="1" applyFill="1" applyBorder="1" applyAlignment="1">
      <alignment horizontal="left" vertical="center" wrapText="1"/>
    </xf>
    <xf numFmtId="0" fontId="5" fillId="3" borderId="16"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3" fillId="2" borderId="20" xfId="0" applyFont="1" applyFill="1" applyBorder="1" applyAlignment="1">
      <alignment horizontal="left" wrapText="1"/>
    </xf>
    <xf numFmtId="0" fontId="3" fillId="2" borderId="21" xfId="0" applyFont="1" applyFill="1" applyBorder="1" applyAlignment="1">
      <alignment horizontal="left" wrapText="1"/>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3"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7" borderId="5" xfId="0" applyFont="1" applyFill="1" applyBorder="1" applyAlignment="1">
      <alignment horizontal="center"/>
    </xf>
    <xf numFmtId="0" fontId="1" fillId="7" borderId="6" xfId="0" applyFont="1" applyFill="1" applyBorder="1" applyAlignment="1">
      <alignment horizontal="center"/>
    </xf>
    <xf numFmtId="0" fontId="1" fillId="7" borderId="1" xfId="0" applyFont="1" applyFill="1" applyBorder="1"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2"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3" fillId="0" borderId="25" xfId="0" applyFont="1" applyBorder="1" applyAlignment="1">
      <alignment vertical="center" wrapText="1"/>
    </xf>
    <xf numFmtId="0" fontId="3" fillId="0" borderId="14" xfId="0" applyFont="1" applyBorder="1" applyAlignment="1">
      <alignment vertical="center" wrapText="1"/>
    </xf>
    <xf numFmtId="0" fontId="3" fillId="0" borderId="14" xfId="0" applyFont="1" applyBorder="1" applyAlignment="1">
      <alignment horizontal="left" vertical="center" wrapText="1"/>
    </xf>
    <xf numFmtId="0" fontId="3" fillId="0" borderId="26" xfId="0" applyFont="1" applyBorder="1" applyAlignment="1">
      <alignment horizontal="left" vertical="center" wrapText="1"/>
    </xf>
    <xf numFmtId="0" fontId="10" fillId="0" borderId="0" xfId="0" applyFont="1" applyAlignment="1">
      <alignment horizontal="left" wrapText="1"/>
    </xf>
    <xf numFmtId="0" fontId="9" fillId="0" borderId="0" xfId="0" applyFont="1" applyAlignment="1">
      <alignment horizontal="center" wrapText="1"/>
    </xf>
    <xf numFmtId="0" fontId="11" fillId="0" borderId="0" xfId="0" applyFont="1" applyAlignment="1">
      <alignment horizontal="left" wrapText="1"/>
    </xf>
    <xf numFmtId="4" fontId="4" fillId="0" borderId="0" xfId="0" applyNumberFormat="1" applyFont="1" applyFill="1" applyBorder="1" applyAlignment="1">
      <alignment horizontal="left"/>
    </xf>
    <xf numFmtId="0" fontId="5" fillId="0" borderId="10" xfId="0" applyFont="1" applyBorder="1" applyAlignment="1">
      <alignment horizontal="left" vertical="center"/>
    </xf>
    <xf numFmtId="4" fontId="3" fillId="0" borderId="24" xfId="0" applyNumberFormat="1" applyFont="1" applyBorder="1"/>
    <xf numFmtId="0" fontId="1" fillId="6" borderId="3" xfId="0" applyFont="1" applyFill="1" applyBorder="1" applyAlignment="1">
      <alignment horizontal="center"/>
    </xf>
    <xf numFmtId="0" fontId="1" fillId="6" borderId="2" xfId="0" applyFont="1" applyFill="1" applyBorder="1" applyAlignment="1">
      <alignment horizontal="center"/>
    </xf>
    <xf numFmtId="4" fontId="2" fillId="6" borderId="36" xfId="0" applyNumberFormat="1" applyFont="1" applyFill="1" applyBorder="1"/>
    <xf numFmtId="4" fontId="2" fillId="6" borderId="2" xfId="0" applyNumberFormat="1" applyFont="1" applyFill="1" applyBorder="1"/>
    <xf numFmtId="4" fontId="4" fillId="9" borderId="7" xfId="0" applyNumberFormat="1" applyFont="1" applyFill="1" applyBorder="1" applyAlignment="1">
      <alignment horizontal="right" vertical="center" wrapText="1"/>
    </xf>
    <xf numFmtId="0" fontId="16" fillId="0" borderId="14" xfId="0" applyFont="1" applyBorder="1"/>
    <xf numFmtId="0" fontId="16" fillId="0" borderId="14" xfId="0" applyFont="1" applyBorder="1" applyAlignment="1">
      <alignment vertical="center" wrapText="1"/>
    </xf>
    <xf numFmtId="4" fontId="3" fillId="0" borderId="14" xfId="0" applyNumberFormat="1" applyFont="1" applyBorder="1"/>
    <xf numFmtId="0" fontId="1" fillId="2" borderId="8" xfId="0" applyFont="1" applyFill="1" applyBorder="1" applyAlignment="1">
      <alignment horizontal="left" vertical="center"/>
    </xf>
    <xf numFmtId="0" fontId="3" fillId="2" borderId="8" xfId="0" applyFont="1" applyFill="1" applyBorder="1"/>
    <xf numFmtId="0" fontId="1" fillId="9" borderId="7" xfId="0" applyFont="1" applyFill="1" applyBorder="1" applyAlignment="1">
      <alignment horizontal="center"/>
    </xf>
    <xf numFmtId="4" fontId="2" fillId="9" borderId="7" xfId="0" applyNumberFormat="1" applyFont="1" applyFill="1" applyBorder="1"/>
    <xf numFmtId="0" fontId="0" fillId="9" borderId="7" xfId="0" applyFill="1" applyBorder="1"/>
    <xf numFmtId="4" fontId="1" fillId="2" borderId="8" xfId="0" applyNumberFormat="1" applyFont="1" applyFill="1" applyBorder="1" applyAlignment="1">
      <alignment horizontal="right" vertical="center"/>
    </xf>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1" fillId="5" borderId="31" xfId="0" applyFont="1" applyFill="1" applyBorder="1" applyAlignment="1">
      <alignment horizontal="left" vertical="center" wrapText="1"/>
    </xf>
    <xf numFmtId="0" fontId="1" fillId="6" borderId="3" xfId="0" applyFont="1" applyFill="1" applyBorder="1" applyAlignment="1">
      <alignment horizontal="center" wrapText="1"/>
    </xf>
    <xf numFmtId="0" fontId="1" fillId="9" borderId="7" xfId="0" applyFont="1" applyFill="1" applyBorder="1" applyAlignment="1">
      <alignment horizontal="center" wrapText="1"/>
    </xf>
    <xf numFmtId="0" fontId="1" fillId="2" borderId="8" xfId="0" applyFont="1" applyFill="1" applyBorder="1" applyAlignment="1">
      <alignment horizontal="left" vertical="center" wrapText="1"/>
    </xf>
    <xf numFmtId="0" fontId="3" fillId="0" borderId="25" xfId="0" applyFont="1" applyBorder="1" applyAlignment="1">
      <alignment horizontal="left" vertical="center" wrapText="1"/>
    </xf>
    <xf numFmtId="0" fontId="3" fillId="0" borderId="15" xfId="0" applyFont="1" applyBorder="1" applyAlignment="1">
      <alignment horizontal="left" vertical="center" wrapText="1"/>
    </xf>
    <xf numFmtId="0" fontId="1" fillId="6" borderId="6" xfId="0" applyFont="1" applyFill="1" applyBorder="1" applyAlignment="1">
      <alignment horizontal="center" wrapText="1"/>
    </xf>
    <xf numFmtId="0" fontId="1" fillId="7" borderId="6" xfId="0" applyFont="1" applyFill="1" applyBorder="1" applyAlignment="1">
      <alignment horizontal="center" wrapText="1"/>
    </xf>
    <xf numFmtId="0" fontId="0" fillId="0" borderId="0" xfId="0" applyAlignment="1">
      <alignment wrapText="1"/>
    </xf>
    <xf numFmtId="0" fontId="1" fillId="4" borderId="6" xfId="0" applyFont="1" applyFill="1" applyBorder="1" applyAlignment="1">
      <alignment horizontal="center" vertical="center" wrapText="1"/>
    </xf>
    <xf numFmtId="0" fontId="5" fillId="0" borderId="25" xfId="0" applyFont="1" applyBorder="1" applyAlignment="1">
      <alignment horizontal="left" vertical="center"/>
    </xf>
    <xf numFmtId="0" fontId="5" fillId="0" borderId="25" xfId="0" applyFont="1" applyBorder="1" applyAlignment="1">
      <alignment horizontal="left" vertical="center" wrapText="1"/>
    </xf>
    <xf numFmtId="0" fontId="5" fillId="0" borderId="8" xfId="0" applyFont="1" applyBorder="1" applyAlignment="1">
      <alignment wrapText="1"/>
    </xf>
    <xf numFmtId="4" fontId="6" fillId="0" borderId="8" xfId="0" applyNumberFormat="1" applyFont="1" applyFill="1" applyBorder="1" applyAlignment="1">
      <alignment horizontal="center" vertical="center" wrapText="1"/>
    </xf>
    <xf numFmtId="4" fontId="6" fillId="0" borderId="8" xfId="0" applyNumberFormat="1" applyFont="1" applyFill="1" applyBorder="1" applyAlignment="1">
      <alignment horizontal="right" vertical="center" wrapText="1"/>
    </xf>
    <xf numFmtId="0" fontId="5" fillId="0" borderId="14" xfId="0" applyFont="1" applyBorder="1" applyAlignment="1">
      <alignment vertical="center"/>
    </xf>
    <xf numFmtId="0" fontId="5" fillId="0" borderId="14" xfId="0" applyFont="1" applyBorder="1" applyAlignment="1">
      <alignment vertical="center" wrapText="1"/>
    </xf>
    <xf numFmtId="4" fontId="5" fillId="0" borderId="8"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7" xfId="0" applyNumberFormat="1" applyFont="1" applyFill="1" applyBorder="1" applyAlignment="1">
      <alignment horizontal="right" vertical="center" wrapText="1"/>
    </xf>
    <xf numFmtId="4" fontId="3" fillId="0" borderId="8" xfId="0" applyNumberFormat="1" applyFont="1" applyFill="1" applyBorder="1" applyAlignment="1">
      <alignment horizontal="right" vertical="center" wrapText="1"/>
    </xf>
    <xf numFmtId="0" fontId="15" fillId="0" borderId="25" xfId="0" applyFont="1" applyBorder="1" applyAlignment="1">
      <alignment horizontal="left" vertical="center" wrapText="1"/>
    </xf>
    <xf numFmtId="0" fontId="15" fillId="0" borderId="8" xfId="0" applyFont="1" applyBorder="1" applyAlignment="1">
      <alignment wrapText="1"/>
    </xf>
    <xf numFmtId="4" fontId="17" fillId="0" borderId="8" xfId="0" applyNumberFormat="1" applyFont="1" applyFill="1" applyBorder="1" applyAlignment="1">
      <alignment horizontal="center" vertical="center" wrapText="1"/>
    </xf>
    <xf numFmtId="4" fontId="15" fillId="0" borderId="8" xfId="0" applyNumberFormat="1" applyFont="1" applyFill="1" applyBorder="1" applyAlignment="1">
      <alignment horizontal="right" vertical="center" wrapText="1"/>
    </xf>
    <xf numFmtId="0" fontId="15" fillId="9" borderId="25" xfId="0" applyFont="1" applyFill="1" applyBorder="1" applyAlignment="1">
      <alignment horizontal="left" vertical="center" wrapText="1"/>
    </xf>
    <xf numFmtId="4" fontId="15" fillId="0" borderId="8" xfId="0" applyNumberFormat="1" applyFont="1" applyFill="1" applyBorder="1" applyAlignment="1">
      <alignment horizontal="center" vertical="center" wrapText="1"/>
    </xf>
    <xf numFmtId="0" fontId="15" fillId="9" borderId="25" xfId="0" applyFont="1" applyFill="1" applyBorder="1" applyAlignment="1">
      <alignment horizontal="left" vertical="center"/>
    </xf>
    <xf numFmtId="0" fontId="15" fillId="0" borderId="14" xfId="0" applyFont="1" applyBorder="1" applyAlignment="1">
      <alignment vertical="center" wrapText="1"/>
    </xf>
    <xf numFmtId="0" fontId="18" fillId="0" borderId="14" xfId="0" applyFont="1" applyBorder="1" applyAlignment="1">
      <alignment vertical="center" wrapText="1"/>
    </xf>
    <xf numFmtId="4" fontId="17" fillId="0" borderId="7" xfId="0" applyNumberFormat="1" applyFont="1" applyFill="1" applyBorder="1" applyAlignment="1">
      <alignment horizontal="center" vertical="center" wrapText="1"/>
    </xf>
    <xf numFmtId="4" fontId="17" fillId="0" borderId="7" xfId="0" applyNumberFormat="1" applyFont="1" applyFill="1" applyBorder="1" applyAlignment="1">
      <alignment horizontal="right" vertical="center" wrapText="1"/>
    </xf>
    <xf numFmtId="0" fontId="3" fillId="9" borderId="25" xfId="0" applyFont="1" applyFill="1" applyBorder="1" applyAlignment="1">
      <alignment horizontal="left" vertical="center"/>
    </xf>
    <xf numFmtId="4" fontId="3" fillId="0" borderId="8" xfId="0" applyNumberFormat="1" applyFont="1" applyFill="1" applyBorder="1" applyAlignment="1">
      <alignment horizontal="center" vertical="center" wrapText="1"/>
    </xf>
    <xf numFmtId="0" fontId="4" fillId="0" borderId="14" xfId="0" applyFont="1" applyBorder="1" applyAlignment="1">
      <alignment vertical="center" wrapText="1"/>
    </xf>
    <xf numFmtId="4" fontId="0" fillId="0" borderId="0" xfId="0" applyNumberFormat="1"/>
    <xf numFmtId="4" fontId="4" fillId="0" borderId="0" xfId="0" applyNumberFormat="1" applyFont="1" applyFill="1" applyBorder="1"/>
    <xf numFmtId="0" fontId="15" fillId="0" borderId="25" xfId="0" applyFont="1" applyBorder="1" applyAlignment="1">
      <alignment vertical="center" wrapText="1"/>
    </xf>
    <xf numFmtId="0" fontId="18" fillId="0" borderId="25" xfId="0" applyFont="1" applyBorder="1" applyAlignment="1">
      <alignment vertical="center" wrapText="1"/>
    </xf>
    <xf numFmtId="4" fontId="17" fillId="0" borderId="8" xfId="0" applyNumberFormat="1" applyFont="1" applyFill="1" applyBorder="1" applyAlignment="1">
      <alignment horizontal="right" vertical="center" wrapText="1"/>
    </xf>
    <xf numFmtId="4" fontId="3" fillId="0" borderId="25" xfId="0" applyNumberFormat="1" applyFont="1" applyBorder="1"/>
    <xf numFmtId="0" fontId="5" fillId="3" borderId="31" xfId="0" applyFont="1" applyFill="1" applyBorder="1" applyAlignment="1">
      <alignment horizontal="center"/>
    </xf>
    <xf numFmtId="0" fontId="5" fillId="3" borderId="35" xfId="0" applyFont="1" applyFill="1" applyBorder="1" applyAlignment="1">
      <alignment horizontal="center"/>
    </xf>
    <xf numFmtId="0" fontId="5" fillId="3" borderId="26" xfId="0" applyFont="1" applyFill="1" applyBorder="1" applyAlignment="1">
      <alignment horizontal="center" vertical="center"/>
    </xf>
    <xf numFmtId="0" fontId="3" fillId="5" borderId="27" xfId="0" applyFont="1" applyFill="1" applyBorder="1"/>
    <xf numFmtId="0" fontId="3" fillId="0" borderId="14" xfId="0" applyFont="1" applyBorder="1"/>
    <xf numFmtId="4" fontId="2" fillId="9" borderId="14" xfId="0" applyNumberFormat="1" applyFont="1" applyFill="1" applyBorder="1"/>
    <xf numFmtId="0" fontId="3" fillId="2" borderId="25" xfId="0" applyFont="1" applyFill="1" applyBorder="1"/>
    <xf numFmtId="0" fontId="3" fillId="0" borderId="25" xfId="0" applyFont="1" applyBorder="1"/>
    <xf numFmtId="0" fontId="3" fillId="0" borderId="26" xfId="0" applyFont="1" applyBorder="1"/>
    <xf numFmtId="0" fontId="1" fillId="5" borderId="35" xfId="0" applyFont="1" applyFill="1" applyBorder="1" applyAlignment="1">
      <alignment horizontal="left" vertical="center"/>
    </xf>
    <xf numFmtId="4" fontId="2" fillId="9" borderId="19" xfId="0" applyNumberFormat="1" applyFont="1" applyFill="1" applyBorder="1"/>
    <xf numFmtId="0" fontId="1" fillId="2" borderId="24" xfId="0" applyFont="1" applyFill="1" applyBorder="1" applyAlignment="1">
      <alignment horizontal="left" vertical="center"/>
    </xf>
    <xf numFmtId="4" fontId="15" fillId="0" borderId="24" xfId="0" applyNumberFormat="1" applyFont="1" applyFill="1" applyBorder="1" applyAlignment="1">
      <alignment horizontal="right" vertical="center" wrapText="1"/>
    </xf>
    <xf numFmtId="0" fontId="17" fillId="0" borderId="18" xfId="0" applyFont="1" applyBorder="1" applyAlignment="1">
      <alignment horizontal="center" vertical="center"/>
    </xf>
    <xf numFmtId="0" fontId="22" fillId="9" borderId="7" xfId="0" applyFont="1" applyFill="1" applyBorder="1" applyAlignment="1">
      <alignment horizontal="center"/>
    </xf>
    <xf numFmtId="0" fontId="22" fillId="9" borderId="7" xfId="0" applyFont="1" applyFill="1" applyBorder="1" applyAlignment="1">
      <alignment horizontal="left"/>
    </xf>
    <xf numFmtId="0" fontId="23" fillId="9" borderId="7" xfId="0" applyFont="1" applyFill="1" applyBorder="1" applyAlignment="1">
      <alignment horizontal="center"/>
    </xf>
    <xf numFmtId="0" fontId="23" fillId="9" borderId="7" xfId="0" applyFont="1" applyFill="1" applyBorder="1" applyAlignment="1">
      <alignment horizontal="center" wrapText="1"/>
    </xf>
    <xf numFmtId="4" fontId="23" fillId="9" borderId="7" xfId="0" applyNumberFormat="1" applyFont="1" applyFill="1" applyBorder="1"/>
    <xf numFmtId="4" fontId="23" fillId="9" borderId="19" xfId="0" applyNumberFormat="1" applyFont="1" applyFill="1" applyBorder="1"/>
    <xf numFmtId="4" fontId="23" fillId="9" borderId="14" xfId="0" applyNumberFormat="1" applyFont="1" applyFill="1" applyBorder="1"/>
    <xf numFmtId="0" fontId="24" fillId="9" borderId="7" xfId="0" applyFont="1" applyFill="1" applyBorder="1"/>
    <xf numFmtId="0" fontId="25" fillId="0" borderId="8" xfId="0" applyFont="1" applyBorder="1" applyAlignment="1">
      <alignment wrapText="1"/>
    </xf>
    <xf numFmtId="4" fontId="25" fillId="0" borderId="8" xfId="0" applyNumberFormat="1" applyFont="1" applyFill="1" applyBorder="1" applyAlignment="1">
      <alignment horizontal="center" vertical="center" wrapText="1"/>
    </xf>
    <xf numFmtId="4" fontId="25" fillId="0" borderId="7" xfId="0" applyNumberFormat="1" applyFont="1" applyFill="1" applyBorder="1" applyAlignment="1">
      <alignment horizontal="center" vertical="center" wrapText="1"/>
    </xf>
    <xf numFmtId="4" fontId="25" fillId="0" borderId="7" xfId="0" applyNumberFormat="1" applyFont="1" applyFill="1" applyBorder="1" applyAlignment="1">
      <alignment horizontal="right" vertical="center" wrapText="1"/>
    </xf>
    <xf numFmtId="0" fontId="25" fillId="0" borderId="19" xfId="0" applyFont="1" applyBorder="1"/>
    <xf numFmtId="4" fontId="25" fillId="0" borderId="14" xfId="0" applyNumberFormat="1" applyFont="1" applyBorder="1"/>
    <xf numFmtId="4" fontId="25" fillId="0" borderId="7" xfId="0" applyNumberFormat="1" applyFont="1" applyBorder="1"/>
    <xf numFmtId="4" fontId="25" fillId="0" borderId="19" xfId="0" applyNumberFormat="1" applyFont="1" applyBorder="1"/>
    <xf numFmtId="0" fontId="24" fillId="0" borderId="0" xfId="0" applyFont="1"/>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2"/>
  <sheetViews>
    <sheetView tabSelected="1" workbookViewId="0">
      <pane ySplit="1" topLeftCell="A70" activePane="bottomLeft" state="frozen"/>
      <selection pane="bottomLeft" activeCell="D92" sqref="D92"/>
    </sheetView>
  </sheetViews>
  <sheetFormatPr defaultColWidth="8.85546875" defaultRowHeight="15" x14ac:dyDescent="0.25"/>
  <cols>
    <col min="1" max="1" width="30.85546875" customWidth="1"/>
    <col min="2" max="2" width="67.28515625" customWidth="1"/>
    <col min="3" max="3" width="22.140625" style="123" customWidth="1"/>
    <col min="4" max="4" width="35.140625" customWidth="1"/>
    <col min="5" max="5" width="14" customWidth="1"/>
    <col min="6" max="6" width="10.85546875" customWidth="1"/>
    <col min="7" max="7" width="10.7109375" customWidth="1"/>
    <col min="8" max="8" width="21.7109375" customWidth="1"/>
    <col min="9" max="9" width="13.5703125" customWidth="1"/>
    <col min="10" max="10" width="15.85546875" bestFit="1" customWidth="1"/>
    <col min="11" max="11" width="14.28515625" bestFit="1" customWidth="1"/>
    <col min="12" max="12" width="20.85546875" bestFit="1" customWidth="1"/>
    <col min="13" max="13" width="15.7109375" customWidth="1"/>
    <col min="14" max="14" width="10.7109375" bestFit="1" customWidth="1"/>
    <col min="15" max="15" width="12.42578125" customWidth="1"/>
    <col min="16" max="23" width="10.7109375" bestFit="1" customWidth="1"/>
    <col min="24" max="24" width="12" bestFit="1" customWidth="1"/>
  </cols>
  <sheetData>
    <row r="1" spans="1:24" ht="49.5" x14ac:dyDescent="0.3">
      <c r="A1" s="64" t="s">
        <v>49</v>
      </c>
      <c r="B1" s="68" t="s">
        <v>26</v>
      </c>
      <c r="C1" s="68" t="s">
        <v>52</v>
      </c>
      <c r="D1" s="72" t="s">
        <v>27</v>
      </c>
      <c r="E1" s="60" t="s">
        <v>31</v>
      </c>
      <c r="F1" s="60" t="s">
        <v>30</v>
      </c>
      <c r="G1" s="60" t="s">
        <v>29</v>
      </c>
      <c r="H1" s="60" t="s">
        <v>28</v>
      </c>
      <c r="I1" s="60" t="s">
        <v>32</v>
      </c>
      <c r="J1" s="60" t="s">
        <v>33</v>
      </c>
      <c r="K1" s="60" t="s">
        <v>34</v>
      </c>
      <c r="L1" s="62" t="s">
        <v>35</v>
      </c>
      <c r="M1" s="156" t="s">
        <v>59</v>
      </c>
      <c r="N1" s="156"/>
      <c r="O1" s="156"/>
      <c r="P1" s="156"/>
      <c r="Q1" s="156"/>
      <c r="R1" s="156"/>
      <c r="S1" s="156"/>
      <c r="T1" s="156"/>
      <c r="U1" s="156"/>
      <c r="V1" s="156"/>
      <c r="W1" s="156"/>
      <c r="X1" s="157"/>
    </row>
    <row r="2" spans="1:24" ht="17.25" thickBot="1" x14ac:dyDescent="0.3">
      <c r="A2" s="65"/>
      <c r="B2" s="69"/>
      <c r="C2" s="69"/>
      <c r="D2" s="73"/>
      <c r="E2" s="61"/>
      <c r="F2" s="61"/>
      <c r="G2" s="61"/>
      <c r="H2" s="61"/>
      <c r="I2" s="61"/>
      <c r="J2" s="61"/>
      <c r="K2" s="61"/>
      <c r="L2" s="63"/>
      <c r="M2" s="158" t="s">
        <v>36</v>
      </c>
      <c r="N2" s="16" t="s">
        <v>37</v>
      </c>
      <c r="O2" s="16" t="s">
        <v>38</v>
      </c>
      <c r="P2" s="16" t="s">
        <v>39</v>
      </c>
      <c r="Q2" s="16" t="s">
        <v>40</v>
      </c>
      <c r="R2" s="16" t="s">
        <v>41</v>
      </c>
      <c r="S2" s="16" t="s">
        <v>42</v>
      </c>
      <c r="T2" s="16" t="s">
        <v>43</v>
      </c>
      <c r="U2" s="16" t="s">
        <v>44</v>
      </c>
      <c r="V2" s="16" t="s">
        <v>45</v>
      </c>
      <c r="W2" s="16" t="s">
        <v>46</v>
      </c>
      <c r="X2" s="17" t="s">
        <v>47</v>
      </c>
    </row>
    <row r="3" spans="1:24" ht="18" x14ac:dyDescent="0.3">
      <c r="A3" s="79" t="s">
        <v>56</v>
      </c>
      <c r="B3" s="80"/>
      <c r="C3" s="115"/>
      <c r="D3" s="80"/>
      <c r="E3" s="80"/>
      <c r="F3" s="80"/>
      <c r="G3" s="80"/>
      <c r="H3" s="80"/>
      <c r="I3" s="80"/>
      <c r="J3" s="80"/>
      <c r="K3" s="80"/>
      <c r="L3" s="165"/>
      <c r="M3" s="159"/>
      <c r="N3" s="39"/>
      <c r="O3" s="39"/>
      <c r="P3" s="39"/>
      <c r="Q3" s="39"/>
      <c r="R3" s="39"/>
      <c r="S3" s="39"/>
      <c r="T3" s="39"/>
      <c r="U3" s="39"/>
      <c r="V3" s="39"/>
      <c r="W3" s="39"/>
      <c r="X3" s="40"/>
    </row>
    <row r="4" spans="1:24" ht="16.5" x14ac:dyDescent="0.3">
      <c r="A4" s="2">
        <v>1</v>
      </c>
      <c r="B4" s="104" t="s">
        <v>107</v>
      </c>
      <c r="C4" s="29" t="s">
        <v>62</v>
      </c>
      <c r="D4" s="3" t="s">
        <v>1</v>
      </c>
      <c r="E4" s="30" t="s">
        <v>95</v>
      </c>
      <c r="F4" s="31" t="s">
        <v>63</v>
      </c>
      <c r="G4" s="31">
        <v>12</v>
      </c>
      <c r="H4" s="5">
        <v>1263</v>
      </c>
      <c r="I4" s="5"/>
      <c r="J4" s="5">
        <f>G4*H4</f>
        <v>15156</v>
      </c>
      <c r="K4" s="103">
        <f>G4*(H4+I4)</f>
        <v>15156</v>
      </c>
      <c r="L4" s="6"/>
      <c r="M4" s="106">
        <f>$H4</f>
        <v>1263</v>
      </c>
      <c r="N4" s="38">
        <f t="shared" ref="N4:X4" si="0">$H4</f>
        <v>1263</v>
      </c>
      <c r="O4" s="38">
        <f t="shared" si="0"/>
        <v>1263</v>
      </c>
      <c r="P4" s="38">
        <f t="shared" si="0"/>
        <v>1263</v>
      </c>
      <c r="Q4" s="38">
        <f t="shared" si="0"/>
        <v>1263</v>
      </c>
      <c r="R4" s="38">
        <f t="shared" si="0"/>
        <v>1263</v>
      </c>
      <c r="S4" s="38">
        <f t="shared" si="0"/>
        <v>1263</v>
      </c>
      <c r="T4" s="38">
        <f t="shared" si="0"/>
        <v>1263</v>
      </c>
      <c r="U4" s="38">
        <f t="shared" si="0"/>
        <v>1263</v>
      </c>
      <c r="V4" s="38">
        <f t="shared" si="0"/>
        <v>1263</v>
      </c>
      <c r="W4" s="38">
        <f t="shared" si="0"/>
        <v>1263</v>
      </c>
      <c r="X4" s="34">
        <f t="shared" si="0"/>
        <v>1263</v>
      </c>
    </row>
    <row r="5" spans="1:24" ht="66" x14ac:dyDescent="0.3">
      <c r="A5" s="2">
        <v>2</v>
      </c>
      <c r="B5" s="105" t="s">
        <v>106</v>
      </c>
      <c r="C5" s="90" t="s">
        <v>62</v>
      </c>
      <c r="D5" s="3" t="s">
        <v>2</v>
      </c>
      <c r="E5" s="30" t="s">
        <v>95</v>
      </c>
      <c r="F5" s="31" t="s">
        <v>63</v>
      </c>
      <c r="G5" s="31">
        <v>12</v>
      </c>
      <c r="H5" s="5">
        <v>864</v>
      </c>
      <c r="I5" s="5"/>
      <c r="J5" s="5">
        <f t="shared" ref="J5:J59" si="1">G5*H5</f>
        <v>10368</v>
      </c>
      <c r="K5" s="103">
        <f t="shared" ref="K5:K7" si="2">G5*(H5+I5)</f>
        <v>10368</v>
      </c>
      <c r="L5" s="6"/>
      <c r="M5" s="106">
        <f t="shared" ref="M5:X51" si="3">$H5</f>
        <v>864</v>
      </c>
      <c r="N5" s="38">
        <f t="shared" si="3"/>
        <v>864</v>
      </c>
      <c r="O5" s="38">
        <f t="shared" si="3"/>
        <v>864</v>
      </c>
      <c r="P5" s="38">
        <f t="shared" si="3"/>
        <v>864</v>
      </c>
      <c r="Q5" s="38">
        <f t="shared" si="3"/>
        <v>864</v>
      </c>
      <c r="R5" s="38">
        <f t="shared" si="3"/>
        <v>864</v>
      </c>
      <c r="S5" s="38">
        <f t="shared" si="3"/>
        <v>864</v>
      </c>
      <c r="T5" s="38">
        <f t="shared" si="3"/>
        <v>864</v>
      </c>
      <c r="U5" s="38">
        <f t="shared" si="3"/>
        <v>864</v>
      </c>
      <c r="V5" s="38">
        <f t="shared" si="3"/>
        <v>864</v>
      </c>
      <c r="W5" s="38">
        <f t="shared" si="3"/>
        <v>864</v>
      </c>
      <c r="X5" s="34">
        <f t="shared" si="3"/>
        <v>864</v>
      </c>
    </row>
    <row r="6" spans="1:24" ht="16.5" x14ac:dyDescent="0.3">
      <c r="A6" s="2">
        <v>3</v>
      </c>
      <c r="B6" s="149" t="s">
        <v>162</v>
      </c>
      <c r="C6" s="90" t="s">
        <v>105</v>
      </c>
      <c r="D6" s="3" t="s">
        <v>1</v>
      </c>
      <c r="E6" s="30" t="s">
        <v>95</v>
      </c>
      <c r="F6" s="31" t="s">
        <v>63</v>
      </c>
      <c r="G6" s="31">
        <v>6</v>
      </c>
      <c r="H6" s="5">
        <v>1263</v>
      </c>
      <c r="I6" s="5"/>
      <c r="J6" s="5">
        <f t="shared" si="1"/>
        <v>7578</v>
      </c>
      <c r="K6" s="103">
        <f t="shared" si="2"/>
        <v>7578</v>
      </c>
      <c r="L6" s="6"/>
      <c r="M6" s="106"/>
      <c r="N6" s="38"/>
      <c r="O6" s="38"/>
      <c r="P6" s="38"/>
      <c r="Q6" s="38"/>
      <c r="R6" s="38"/>
      <c r="S6" s="38">
        <f t="shared" si="3"/>
        <v>1263</v>
      </c>
      <c r="T6" s="38">
        <f t="shared" si="3"/>
        <v>1263</v>
      </c>
      <c r="U6" s="38">
        <f t="shared" si="3"/>
        <v>1263</v>
      </c>
      <c r="V6" s="38">
        <f t="shared" si="3"/>
        <v>1263</v>
      </c>
      <c r="W6" s="38">
        <f t="shared" si="3"/>
        <v>1263</v>
      </c>
      <c r="X6" s="34">
        <f t="shared" si="3"/>
        <v>1263</v>
      </c>
    </row>
    <row r="7" spans="1:24" ht="66" x14ac:dyDescent="0.3">
      <c r="A7" s="2">
        <v>4</v>
      </c>
      <c r="B7" s="58" t="s">
        <v>163</v>
      </c>
      <c r="C7" s="90" t="s">
        <v>105</v>
      </c>
      <c r="D7" s="3" t="s">
        <v>2</v>
      </c>
      <c r="E7" s="30" t="s">
        <v>95</v>
      </c>
      <c r="F7" s="31" t="s">
        <v>63</v>
      </c>
      <c r="G7" s="31">
        <v>6</v>
      </c>
      <c r="H7" s="5">
        <v>864</v>
      </c>
      <c r="I7" s="5"/>
      <c r="J7" s="5">
        <f t="shared" si="1"/>
        <v>5184</v>
      </c>
      <c r="K7" s="103">
        <f t="shared" si="2"/>
        <v>5184</v>
      </c>
      <c r="L7" s="6"/>
      <c r="M7" s="106"/>
      <c r="N7" s="38"/>
      <c r="O7" s="38"/>
      <c r="P7" s="38"/>
      <c r="Q7" s="38"/>
      <c r="R7" s="38"/>
      <c r="S7" s="38">
        <f t="shared" si="3"/>
        <v>864</v>
      </c>
      <c r="T7" s="38">
        <f t="shared" si="3"/>
        <v>864</v>
      </c>
      <c r="U7" s="38">
        <f t="shared" si="3"/>
        <v>864</v>
      </c>
      <c r="V7" s="38">
        <f t="shared" si="3"/>
        <v>864</v>
      </c>
      <c r="W7" s="38">
        <f t="shared" si="3"/>
        <v>864</v>
      </c>
      <c r="X7" s="34">
        <f t="shared" si="3"/>
        <v>864</v>
      </c>
    </row>
    <row r="8" spans="1:24" ht="148.5" x14ac:dyDescent="0.3">
      <c r="A8" s="2">
        <v>5</v>
      </c>
      <c r="B8" s="130" t="s">
        <v>161</v>
      </c>
      <c r="C8" s="131"/>
      <c r="D8" s="127" t="s">
        <v>5</v>
      </c>
      <c r="E8" s="132" t="s">
        <v>95</v>
      </c>
      <c r="F8" s="133" t="s">
        <v>64</v>
      </c>
      <c r="G8" s="133">
        <v>1</v>
      </c>
      <c r="H8" s="134">
        <f>SUM(H9:H49)</f>
        <v>32449.360000000008</v>
      </c>
      <c r="I8" s="134">
        <f t="shared" ref="I8:K8" si="4">SUM(I9:I49)</f>
        <v>6165.3783999999969</v>
      </c>
      <c r="J8" s="134">
        <f t="shared" si="4"/>
        <v>36518.14</v>
      </c>
      <c r="K8" s="134">
        <f t="shared" si="4"/>
        <v>43456.586600000002</v>
      </c>
      <c r="L8" s="6"/>
      <c r="M8" s="38">
        <f>$K8</f>
        <v>43456.586600000002</v>
      </c>
      <c r="N8" s="7"/>
      <c r="O8" s="7"/>
      <c r="P8" s="7"/>
      <c r="Q8" s="7"/>
      <c r="R8" s="7"/>
      <c r="S8" s="7"/>
      <c r="T8" s="7"/>
      <c r="U8" s="7"/>
      <c r="V8" s="7"/>
      <c r="W8" s="7"/>
      <c r="X8" s="6"/>
    </row>
    <row r="9" spans="1:24" ht="49.5" x14ac:dyDescent="0.3">
      <c r="A9" s="2"/>
      <c r="B9" s="143" t="s">
        <v>114</v>
      </c>
      <c r="C9" s="144"/>
      <c r="D9" s="137"/>
      <c r="E9" s="138"/>
      <c r="F9" s="145" t="s">
        <v>64</v>
      </c>
      <c r="G9" s="145">
        <v>1</v>
      </c>
      <c r="H9" s="146">
        <v>2591.77</v>
      </c>
      <c r="I9" s="146">
        <f>H9*19%</f>
        <v>492.43630000000002</v>
      </c>
      <c r="J9" s="146">
        <f t="shared" si="1"/>
        <v>2591.77</v>
      </c>
      <c r="K9" s="103">
        <f>G9*(H9+I9)</f>
        <v>3084.2062999999998</v>
      </c>
      <c r="L9" s="6"/>
      <c r="M9" s="106"/>
      <c r="N9" s="106"/>
      <c r="O9" s="7"/>
      <c r="P9" s="7"/>
      <c r="Q9" s="7"/>
      <c r="R9" s="7"/>
      <c r="S9" s="7"/>
      <c r="T9" s="7"/>
      <c r="U9" s="7"/>
      <c r="V9" s="7"/>
      <c r="W9" s="7"/>
      <c r="X9" s="6"/>
    </row>
    <row r="10" spans="1:24" ht="66" x14ac:dyDescent="0.3">
      <c r="A10" s="2"/>
      <c r="B10" s="143" t="s">
        <v>115</v>
      </c>
      <c r="C10" s="144"/>
      <c r="D10" s="137"/>
      <c r="E10" s="138"/>
      <c r="F10" s="145" t="s">
        <v>64</v>
      </c>
      <c r="G10" s="145">
        <v>1</v>
      </c>
      <c r="H10" s="146">
        <v>12263.24</v>
      </c>
      <c r="I10" s="146">
        <f t="shared" ref="I10:I50" si="5">H10*19%</f>
        <v>2330.0156000000002</v>
      </c>
      <c r="J10" s="146">
        <f t="shared" si="1"/>
        <v>12263.24</v>
      </c>
      <c r="K10" s="103">
        <f t="shared" ref="K10:K49" si="6">G10*(H10+I10)</f>
        <v>14593.2556</v>
      </c>
      <c r="L10" s="6"/>
      <c r="M10" s="106"/>
      <c r="N10" s="106"/>
      <c r="O10" s="7"/>
      <c r="P10" s="7"/>
      <c r="Q10" s="7"/>
      <c r="R10" s="7"/>
      <c r="S10" s="7"/>
      <c r="T10" s="7"/>
      <c r="U10" s="7"/>
      <c r="V10" s="7"/>
      <c r="W10" s="7"/>
      <c r="X10" s="6"/>
    </row>
    <row r="11" spans="1:24" ht="33" x14ac:dyDescent="0.3">
      <c r="A11" s="2"/>
      <c r="B11" s="143" t="s">
        <v>116</v>
      </c>
      <c r="C11" s="144"/>
      <c r="D11" s="137"/>
      <c r="E11" s="138"/>
      <c r="F11" s="145" t="s">
        <v>64</v>
      </c>
      <c r="G11" s="145">
        <v>1</v>
      </c>
      <c r="H11" s="146">
        <v>2568.5100000000002</v>
      </c>
      <c r="I11" s="146">
        <f t="shared" si="5"/>
        <v>488.01690000000002</v>
      </c>
      <c r="J11" s="146">
        <f t="shared" si="1"/>
        <v>2568.5100000000002</v>
      </c>
      <c r="K11" s="103">
        <f t="shared" si="6"/>
        <v>3056.5269000000003</v>
      </c>
      <c r="L11" s="6"/>
      <c r="M11" s="106"/>
      <c r="N11" s="106"/>
      <c r="O11" s="7"/>
      <c r="P11" s="7"/>
      <c r="Q11" s="7"/>
      <c r="R11" s="7"/>
      <c r="S11" s="7"/>
      <c r="T11" s="7"/>
      <c r="U11" s="7"/>
      <c r="V11" s="7"/>
      <c r="W11" s="7"/>
      <c r="X11" s="6"/>
    </row>
    <row r="12" spans="1:24" ht="49.5" x14ac:dyDescent="0.3">
      <c r="A12" s="2"/>
      <c r="B12" s="143" t="s">
        <v>117</v>
      </c>
      <c r="C12" s="144"/>
      <c r="D12" s="137"/>
      <c r="E12" s="138"/>
      <c r="F12" s="145" t="s">
        <v>64</v>
      </c>
      <c r="G12" s="145">
        <v>1</v>
      </c>
      <c r="H12" s="146">
        <v>3550.31</v>
      </c>
      <c r="I12" s="146">
        <f t="shared" si="5"/>
        <v>674.55889999999999</v>
      </c>
      <c r="J12" s="146">
        <f t="shared" si="1"/>
        <v>3550.31</v>
      </c>
      <c r="K12" s="103">
        <f t="shared" si="6"/>
        <v>4224.8688999999995</v>
      </c>
      <c r="L12" s="6"/>
      <c r="M12" s="106"/>
      <c r="N12" s="106"/>
      <c r="O12" s="7"/>
      <c r="P12" s="7"/>
      <c r="Q12" s="7"/>
      <c r="R12" s="7"/>
      <c r="S12" s="7"/>
      <c r="T12" s="7"/>
      <c r="U12" s="7"/>
      <c r="V12" s="7"/>
      <c r="W12" s="7"/>
      <c r="X12" s="6"/>
    </row>
    <row r="13" spans="1:24" ht="33" x14ac:dyDescent="0.3">
      <c r="A13" s="2"/>
      <c r="B13" s="143" t="s">
        <v>118</v>
      </c>
      <c r="C13" s="144"/>
      <c r="D13" s="137"/>
      <c r="E13" s="138"/>
      <c r="F13" s="145" t="s">
        <v>100</v>
      </c>
      <c r="G13" s="145">
        <v>1</v>
      </c>
      <c r="H13" s="146">
        <v>3582.89</v>
      </c>
      <c r="I13" s="146">
        <f t="shared" si="5"/>
        <v>680.7491</v>
      </c>
      <c r="J13" s="146">
        <f t="shared" si="1"/>
        <v>3582.89</v>
      </c>
      <c r="K13" s="103">
        <f t="shared" si="6"/>
        <v>4263.6391000000003</v>
      </c>
      <c r="L13" s="6"/>
      <c r="M13" s="106"/>
      <c r="N13" s="106"/>
      <c r="O13" s="7"/>
      <c r="P13" s="7"/>
      <c r="Q13" s="7"/>
      <c r="R13" s="7"/>
      <c r="S13" s="7"/>
      <c r="T13" s="7"/>
      <c r="U13" s="7"/>
      <c r="V13" s="7"/>
      <c r="W13" s="7"/>
      <c r="X13" s="6"/>
    </row>
    <row r="14" spans="1:24" ht="16.5" x14ac:dyDescent="0.3">
      <c r="A14" s="2"/>
      <c r="B14" s="143" t="s">
        <v>119</v>
      </c>
      <c r="C14" s="144"/>
      <c r="D14" s="137"/>
      <c r="E14" s="138"/>
      <c r="F14" s="145" t="s">
        <v>64</v>
      </c>
      <c r="G14" s="145">
        <v>1</v>
      </c>
      <c r="H14" s="146">
        <v>189.94</v>
      </c>
      <c r="I14" s="146">
        <f t="shared" si="5"/>
        <v>36.0886</v>
      </c>
      <c r="J14" s="146">
        <f t="shared" si="1"/>
        <v>189.94</v>
      </c>
      <c r="K14" s="103">
        <f t="shared" si="6"/>
        <v>226.02859999999998</v>
      </c>
      <c r="L14" s="6"/>
      <c r="M14" s="106"/>
      <c r="N14" s="106"/>
      <c r="O14" s="7"/>
      <c r="P14" s="7"/>
      <c r="Q14" s="7"/>
      <c r="R14" s="7"/>
      <c r="S14" s="7"/>
      <c r="T14" s="7"/>
      <c r="U14" s="7"/>
      <c r="V14" s="7"/>
      <c r="W14" s="7"/>
      <c r="X14" s="6"/>
    </row>
    <row r="15" spans="1:24" ht="16.5" x14ac:dyDescent="0.3">
      <c r="A15" s="2"/>
      <c r="B15" s="143" t="s">
        <v>120</v>
      </c>
      <c r="C15" s="144"/>
      <c r="D15" s="137"/>
      <c r="E15" s="138"/>
      <c r="F15" s="145" t="s">
        <v>64</v>
      </c>
      <c r="G15" s="145">
        <v>2</v>
      </c>
      <c r="H15" s="146">
        <v>956.3</v>
      </c>
      <c r="I15" s="146">
        <f t="shared" si="5"/>
        <v>181.697</v>
      </c>
      <c r="J15" s="146">
        <f t="shared" si="1"/>
        <v>1912.6</v>
      </c>
      <c r="K15" s="103">
        <f t="shared" si="6"/>
        <v>2275.9939999999997</v>
      </c>
      <c r="L15" s="6"/>
      <c r="M15" s="106"/>
      <c r="N15" s="106"/>
      <c r="O15" s="7"/>
      <c r="P15" s="7"/>
      <c r="Q15" s="7"/>
      <c r="R15" s="7"/>
      <c r="S15" s="7"/>
      <c r="T15" s="7"/>
      <c r="U15" s="7"/>
      <c r="V15" s="7"/>
      <c r="W15" s="7"/>
      <c r="X15" s="6"/>
    </row>
    <row r="16" spans="1:24" ht="33" x14ac:dyDescent="0.3">
      <c r="A16" s="2"/>
      <c r="B16" s="143" t="s">
        <v>121</v>
      </c>
      <c r="C16" s="144"/>
      <c r="D16" s="137"/>
      <c r="E16" s="138"/>
      <c r="F16" s="145" t="s">
        <v>64</v>
      </c>
      <c r="G16" s="145">
        <v>1</v>
      </c>
      <c r="H16" s="146">
        <v>434.17</v>
      </c>
      <c r="I16" s="146">
        <f t="shared" si="5"/>
        <v>82.4923</v>
      </c>
      <c r="J16" s="146">
        <f t="shared" si="1"/>
        <v>434.17</v>
      </c>
      <c r="K16" s="103">
        <f t="shared" si="6"/>
        <v>516.66229999999996</v>
      </c>
      <c r="L16" s="6"/>
      <c r="M16" s="106"/>
      <c r="N16" s="106"/>
      <c r="O16" s="7"/>
      <c r="P16" s="7"/>
      <c r="Q16" s="7"/>
      <c r="R16" s="7"/>
      <c r="S16" s="7"/>
      <c r="T16" s="7"/>
      <c r="U16" s="7"/>
      <c r="V16" s="7"/>
      <c r="W16" s="7"/>
      <c r="X16" s="6"/>
    </row>
    <row r="17" spans="1:24" ht="16.5" x14ac:dyDescent="0.3">
      <c r="A17" s="2"/>
      <c r="B17" s="143" t="s">
        <v>122</v>
      </c>
      <c r="C17" s="144"/>
      <c r="D17" s="137"/>
      <c r="E17" s="138"/>
      <c r="F17" s="145" t="s">
        <v>64</v>
      </c>
      <c r="G17" s="145">
        <v>1</v>
      </c>
      <c r="H17" s="146">
        <v>101.47</v>
      </c>
      <c r="I17" s="146">
        <f t="shared" si="5"/>
        <v>19.279299999999999</v>
      </c>
      <c r="J17" s="146">
        <f t="shared" si="1"/>
        <v>101.47</v>
      </c>
      <c r="K17" s="103">
        <f t="shared" si="6"/>
        <v>120.74930000000001</v>
      </c>
      <c r="L17" s="6"/>
      <c r="M17" s="106"/>
      <c r="N17" s="106"/>
      <c r="O17" s="7"/>
      <c r="P17" s="7"/>
      <c r="Q17" s="7"/>
      <c r="R17" s="7"/>
      <c r="S17" s="7"/>
      <c r="T17" s="7"/>
      <c r="U17" s="7"/>
      <c r="V17" s="7"/>
      <c r="W17" s="7"/>
      <c r="X17" s="6"/>
    </row>
    <row r="18" spans="1:24" ht="16.5" x14ac:dyDescent="0.3">
      <c r="A18" s="2"/>
      <c r="B18" s="143" t="s">
        <v>123</v>
      </c>
      <c r="C18" s="144"/>
      <c r="D18" s="137"/>
      <c r="E18" s="138"/>
      <c r="F18" s="145" t="s">
        <v>64</v>
      </c>
      <c r="G18" s="145">
        <v>1</v>
      </c>
      <c r="H18" s="146">
        <v>46.61</v>
      </c>
      <c r="I18" s="146">
        <f t="shared" si="5"/>
        <v>8.8559000000000001</v>
      </c>
      <c r="J18" s="146">
        <f t="shared" si="1"/>
        <v>46.61</v>
      </c>
      <c r="K18" s="103">
        <f t="shared" si="6"/>
        <v>55.465899999999998</v>
      </c>
      <c r="L18" s="6"/>
      <c r="M18" s="106"/>
      <c r="N18" s="106"/>
      <c r="O18" s="7"/>
      <c r="P18" s="7"/>
      <c r="Q18" s="7"/>
      <c r="R18" s="7"/>
      <c r="S18" s="7"/>
      <c r="T18" s="7"/>
      <c r="U18" s="7"/>
      <c r="V18" s="7"/>
      <c r="W18" s="7"/>
      <c r="X18" s="6"/>
    </row>
    <row r="19" spans="1:24" ht="33" x14ac:dyDescent="0.3">
      <c r="A19" s="2"/>
      <c r="B19" s="143" t="s">
        <v>124</v>
      </c>
      <c r="C19" s="144"/>
      <c r="D19" s="137"/>
      <c r="E19" s="138"/>
      <c r="F19" s="145" t="s">
        <v>64</v>
      </c>
      <c r="G19" s="145">
        <v>1</v>
      </c>
      <c r="H19" s="146">
        <v>129.15</v>
      </c>
      <c r="I19" s="146">
        <f t="shared" si="5"/>
        <v>24.538500000000003</v>
      </c>
      <c r="J19" s="146">
        <f t="shared" si="1"/>
        <v>129.15</v>
      </c>
      <c r="K19" s="103">
        <f t="shared" si="6"/>
        <v>153.6885</v>
      </c>
      <c r="L19" s="6"/>
      <c r="M19" s="106"/>
      <c r="N19" s="106"/>
      <c r="O19" s="7"/>
      <c r="P19" s="7"/>
      <c r="Q19" s="7"/>
      <c r="R19" s="7"/>
      <c r="S19" s="7"/>
      <c r="T19" s="7"/>
      <c r="U19" s="7"/>
      <c r="V19" s="7"/>
      <c r="W19" s="7"/>
      <c r="X19" s="6"/>
    </row>
    <row r="20" spans="1:24" ht="33" x14ac:dyDescent="0.3">
      <c r="A20" s="2"/>
      <c r="B20" s="143" t="s">
        <v>125</v>
      </c>
      <c r="C20" s="144"/>
      <c r="D20" s="137"/>
      <c r="E20" s="138"/>
      <c r="F20" s="145" t="s">
        <v>64</v>
      </c>
      <c r="G20" s="145">
        <v>1</v>
      </c>
      <c r="H20" s="146">
        <v>129.15</v>
      </c>
      <c r="I20" s="146">
        <f t="shared" si="5"/>
        <v>24.538500000000003</v>
      </c>
      <c r="J20" s="146">
        <f t="shared" si="1"/>
        <v>129.15</v>
      </c>
      <c r="K20" s="103">
        <f t="shared" si="6"/>
        <v>153.6885</v>
      </c>
      <c r="L20" s="6"/>
      <c r="M20" s="106"/>
      <c r="N20" s="106"/>
      <c r="O20" s="7"/>
      <c r="P20" s="7"/>
      <c r="Q20" s="7"/>
      <c r="R20" s="7"/>
      <c r="S20" s="7"/>
      <c r="T20" s="7"/>
      <c r="U20" s="7"/>
      <c r="V20" s="7"/>
      <c r="W20" s="7"/>
      <c r="X20" s="6"/>
    </row>
    <row r="21" spans="1:24" ht="33" x14ac:dyDescent="0.3">
      <c r="A21" s="2"/>
      <c r="B21" s="143" t="s">
        <v>126</v>
      </c>
      <c r="C21" s="144"/>
      <c r="D21" s="137"/>
      <c r="E21" s="138"/>
      <c r="F21" s="145" t="s">
        <v>64</v>
      </c>
      <c r="G21" s="145">
        <v>1</v>
      </c>
      <c r="H21" s="146">
        <v>47.28</v>
      </c>
      <c r="I21" s="146">
        <f t="shared" si="5"/>
        <v>8.9832000000000001</v>
      </c>
      <c r="J21" s="146">
        <f t="shared" si="1"/>
        <v>47.28</v>
      </c>
      <c r="K21" s="103">
        <f t="shared" si="6"/>
        <v>56.263199999999998</v>
      </c>
      <c r="L21" s="6"/>
      <c r="M21" s="106"/>
      <c r="N21" s="106"/>
      <c r="O21" s="7"/>
      <c r="P21" s="7"/>
      <c r="Q21" s="7"/>
      <c r="R21" s="7"/>
      <c r="S21" s="7"/>
      <c r="T21" s="7"/>
      <c r="U21" s="7"/>
      <c r="V21" s="7"/>
      <c r="W21" s="7"/>
      <c r="X21" s="6"/>
    </row>
    <row r="22" spans="1:24" ht="33" x14ac:dyDescent="0.3">
      <c r="A22" s="2"/>
      <c r="B22" s="143" t="s">
        <v>127</v>
      </c>
      <c r="C22" s="144"/>
      <c r="D22" s="137"/>
      <c r="E22" s="138"/>
      <c r="F22" s="145" t="s">
        <v>64</v>
      </c>
      <c r="G22" s="145">
        <v>1</v>
      </c>
      <c r="H22" s="146">
        <v>16.45</v>
      </c>
      <c r="I22" s="146">
        <f t="shared" si="5"/>
        <v>3.1254999999999997</v>
      </c>
      <c r="J22" s="146">
        <f t="shared" si="1"/>
        <v>16.45</v>
      </c>
      <c r="K22" s="103">
        <f t="shared" si="6"/>
        <v>19.575499999999998</v>
      </c>
      <c r="L22" s="6"/>
      <c r="M22" s="106"/>
      <c r="N22" s="106"/>
      <c r="O22" s="7"/>
      <c r="P22" s="7"/>
      <c r="Q22" s="7"/>
      <c r="R22" s="7"/>
      <c r="S22" s="7"/>
      <c r="T22" s="7"/>
      <c r="U22" s="7"/>
      <c r="V22" s="7"/>
      <c r="W22" s="7"/>
      <c r="X22" s="6"/>
    </row>
    <row r="23" spans="1:24" ht="33" x14ac:dyDescent="0.3">
      <c r="A23" s="2"/>
      <c r="B23" s="143" t="s">
        <v>128</v>
      </c>
      <c r="C23" s="144"/>
      <c r="D23" s="137"/>
      <c r="E23" s="138"/>
      <c r="F23" s="145" t="s">
        <v>64</v>
      </c>
      <c r="G23" s="145">
        <v>1</v>
      </c>
      <c r="H23" s="146">
        <v>16.45</v>
      </c>
      <c r="I23" s="146">
        <f t="shared" si="5"/>
        <v>3.1254999999999997</v>
      </c>
      <c r="J23" s="146">
        <f t="shared" si="1"/>
        <v>16.45</v>
      </c>
      <c r="K23" s="103">
        <f t="shared" si="6"/>
        <v>19.575499999999998</v>
      </c>
      <c r="L23" s="6"/>
      <c r="M23" s="106"/>
      <c r="N23" s="106"/>
      <c r="O23" s="7"/>
      <c r="P23" s="7"/>
      <c r="Q23" s="7"/>
      <c r="R23" s="7"/>
      <c r="S23" s="7"/>
      <c r="T23" s="7"/>
      <c r="U23" s="7"/>
      <c r="V23" s="7"/>
      <c r="W23" s="7"/>
      <c r="X23" s="6"/>
    </row>
    <row r="24" spans="1:24" ht="16.5" x14ac:dyDescent="0.3">
      <c r="A24" s="2"/>
      <c r="B24" s="143" t="s">
        <v>129</v>
      </c>
      <c r="C24" s="144"/>
      <c r="D24" s="137"/>
      <c r="E24" s="138"/>
      <c r="F24" s="145" t="s">
        <v>64</v>
      </c>
      <c r="G24" s="145">
        <v>1</v>
      </c>
      <c r="H24" s="146">
        <v>68.78</v>
      </c>
      <c r="I24" s="146">
        <f t="shared" si="5"/>
        <v>13.068200000000001</v>
      </c>
      <c r="J24" s="146">
        <f t="shared" si="1"/>
        <v>68.78</v>
      </c>
      <c r="K24" s="103">
        <f t="shared" si="6"/>
        <v>81.848200000000006</v>
      </c>
      <c r="L24" s="6"/>
      <c r="M24" s="106"/>
      <c r="N24" s="106"/>
      <c r="O24" s="7"/>
      <c r="P24" s="7"/>
      <c r="Q24" s="7"/>
      <c r="R24" s="7"/>
      <c r="S24" s="7"/>
      <c r="T24" s="7"/>
      <c r="U24" s="7"/>
      <c r="V24" s="7"/>
      <c r="W24" s="7"/>
      <c r="X24" s="6"/>
    </row>
    <row r="25" spans="1:24" ht="16.5" x14ac:dyDescent="0.3">
      <c r="A25" s="2"/>
      <c r="B25" s="143" t="s">
        <v>130</v>
      </c>
      <c r="C25" s="144"/>
      <c r="D25" s="137"/>
      <c r="E25" s="138"/>
      <c r="F25" s="145" t="s">
        <v>64</v>
      </c>
      <c r="G25" s="145">
        <v>1</v>
      </c>
      <c r="H25" s="146">
        <v>68.78</v>
      </c>
      <c r="I25" s="146">
        <f t="shared" si="5"/>
        <v>13.068200000000001</v>
      </c>
      <c r="J25" s="146">
        <f t="shared" si="1"/>
        <v>68.78</v>
      </c>
      <c r="K25" s="103">
        <f t="shared" si="6"/>
        <v>81.848200000000006</v>
      </c>
      <c r="L25" s="6"/>
      <c r="M25" s="106"/>
      <c r="N25" s="106"/>
      <c r="O25" s="7"/>
      <c r="P25" s="7"/>
      <c r="Q25" s="7"/>
      <c r="R25" s="7"/>
      <c r="S25" s="7"/>
      <c r="T25" s="7"/>
      <c r="U25" s="7"/>
      <c r="V25" s="7"/>
      <c r="W25" s="7"/>
      <c r="X25" s="6"/>
    </row>
    <row r="26" spans="1:24" ht="16.5" x14ac:dyDescent="0.3">
      <c r="A26" s="2"/>
      <c r="B26" s="143" t="s">
        <v>131</v>
      </c>
      <c r="C26" s="144"/>
      <c r="D26" s="137"/>
      <c r="E26" s="138"/>
      <c r="F26" s="145" t="s">
        <v>64</v>
      </c>
      <c r="G26" s="145">
        <v>1</v>
      </c>
      <c r="H26" s="146">
        <v>30.06</v>
      </c>
      <c r="I26" s="146">
        <f t="shared" si="5"/>
        <v>5.7114000000000003</v>
      </c>
      <c r="J26" s="146">
        <f t="shared" si="1"/>
        <v>30.06</v>
      </c>
      <c r="K26" s="103">
        <f t="shared" si="6"/>
        <v>35.7714</v>
      </c>
      <c r="L26" s="6"/>
      <c r="M26" s="106"/>
      <c r="N26" s="106"/>
      <c r="O26" s="7"/>
      <c r="P26" s="7"/>
      <c r="Q26" s="7"/>
      <c r="R26" s="7"/>
      <c r="S26" s="7"/>
      <c r="T26" s="7"/>
      <c r="U26" s="7"/>
      <c r="V26" s="7"/>
      <c r="W26" s="7"/>
      <c r="X26" s="6"/>
    </row>
    <row r="27" spans="1:24" ht="16.5" x14ac:dyDescent="0.3">
      <c r="A27" s="2"/>
      <c r="B27" s="143" t="s">
        <v>132</v>
      </c>
      <c r="C27" s="144"/>
      <c r="D27" s="137"/>
      <c r="E27" s="138"/>
      <c r="F27" s="145" t="s">
        <v>64</v>
      </c>
      <c r="G27" s="145">
        <v>1</v>
      </c>
      <c r="H27" s="146">
        <v>30.06</v>
      </c>
      <c r="I27" s="146">
        <f t="shared" si="5"/>
        <v>5.7114000000000003</v>
      </c>
      <c r="J27" s="146">
        <f t="shared" si="1"/>
        <v>30.06</v>
      </c>
      <c r="K27" s="103">
        <f t="shared" si="6"/>
        <v>35.7714</v>
      </c>
      <c r="L27" s="6"/>
      <c r="M27" s="106"/>
      <c r="N27" s="106"/>
      <c r="O27" s="7"/>
      <c r="P27" s="7"/>
      <c r="Q27" s="7"/>
      <c r="R27" s="7"/>
      <c r="S27" s="7"/>
      <c r="T27" s="7"/>
      <c r="U27" s="7"/>
      <c r="V27" s="7"/>
      <c r="W27" s="7"/>
      <c r="X27" s="6"/>
    </row>
    <row r="28" spans="1:24" ht="16.5" x14ac:dyDescent="0.3">
      <c r="A28" s="2"/>
      <c r="B28" s="143" t="s">
        <v>133</v>
      </c>
      <c r="C28" s="144"/>
      <c r="D28" s="137"/>
      <c r="E28" s="138"/>
      <c r="F28" s="145" t="s">
        <v>64</v>
      </c>
      <c r="G28" s="145">
        <v>1</v>
      </c>
      <c r="H28" s="146">
        <v>31.35</v>
      </c>
      <c r="I28" s="146">
        <f t="shared" si="5"/>
        <v>5.9565000000000001</v>
      </c>
      <c r="J28" s="146">
        <f t="shared" si="1"/>
        <v>31.35</v>
      </c>
      <c r="K28" s="103">
        <f t="shared" si="6"/>
        <v>37.3065</v>
      </c>
      <c r="L28" s="6"/>
      <c r="M28" s="106"/>
      <c r="N28" s="106"/>
      <c r="O28" s="7"/>
      <c r="P28" s="7"/>
      <c r="Q28" s="7"/>
      <c r="R28" s="7"/>
      <c r="S28" s="7"/>
      <c r="T28" s="7"/>
      <c r="U28" s="7"/>
      <c r="V28" s="7"/>
      <c r="W28" s="7"/>
      <c r="X28" s="6"/>
    </row>
    <row r="29" spans="1:24" ht="16.5" x14ac:dyDescent="0.3">
      <c r="A29" s="2"/>
      <c r="B29" s="143" t="s">
        <v>134</v>
      </c>
      <c r="C29" s="144"/>
      <c r="D29" s="137"/>
      <c r="E29" s="138"/>
      <c r="F29" s="145" t="s">
        <v>64</v>
      </c>
      <c r="G29" s="145">
        <v>1</v>
      </c>
      <c r="H29" s="146">
        <v>31.35</v>
      </c>
      <c r="I29" s="146">
        <f t="shared" si="5"/>
        <v>5.9565000000000001</v>
      </c>
      <c r="J29" s="146">
        <f t="shared" si="1"/>
        <v>31.35</v>
      </c>
      <c r="K29" s="103">
        <f t="shared" si="6"/>
        <v>37.3065</v>
      </c>
      <c r="L29" s="6"/>
      <c r="M29" s="106"/>
      <c r="N29" s="106"/>
      <c r="O29" s="7"/>
      <c r="P29" s="7"/>
      <c r="Q29" s="7"/>
      <c r="R29" s="7"/>
      <c r="S29" s="7"/>
      <c r="T29" s="7"/>
      <c r="U29" s="7"/>
      <c r="V29" s="7"/>
      <c r="W29" s="7"/>
      <c r="X29" s="6"/>
    </row>
    <row r="30" spans="1:24" ht="16.5" x14ac:dyDescent="0.3">
      <c r="A30" s="2"/>
      <c r="B30" s="143" t="s">
        <v>135</v>
      </c>
      <c r="C30" s="144"/>
      <c r="D30" s="137"/>
      <c r="E30" s="138"/>
      <c r="F30" s="145" t="s">
        <v>64</v>
      </c>
      <c r="G30" s="145">
        <v>1</v>
      </c>
      <c r="H30" s="146">
        <v>34.03</v>
      </c>
      <c r="I30" s="146">
        <f t="shared" si="5"/>
        <v>6.4657</v>
      </c>
      <c r="J30" s="146">
        <f t="shared" si="1"/>
        <v>34.03</v>
      </c>
      <c r="K30" s="103">
        <f t="shared" si="6"/>
        <v>40.495699999999999</v>
      </c>
      <c r="L30" s="6"/>
      <c r="M30" s="106"/>
      <c r="N30" s="106"/>
      <c r="O30" s="7"/>
      <c r="P30" s="7"/>
      <c r="Q30" s="7"/>
      <c r="R30" s="7"/>
      <c r="S30" s="7"/>
      <c r="T30" s="7"/>
      <c r="U30" s="7"/>
      <c r="V30" s="7"/>
      <c r="W30" s="7"/>
      <c r="X30" s="6"/>
    </row>
    <row r="31" spans="1:24" ht="16.5" x14ac:dyDescent="0.3">
      <c r="A31" s="2"/>
      <c r="B31" s="143" t="s">
        <v>136</v>
      </c>
      <c r="C31" s="144"/>
      <c r="D31" s="137"/>
      <c r="E31" s="138"/>
      <c r="F31" s="145" t="s">
        <v>64</v>
      </c>
      <c r="G31" s="145">
        <v>1</v>
      </c>
      <c r="H31" s="146">
        <v>34.03</v>
      </c>
      <c r="I31" s="146">
        <f t="shared" si="5"/>
        <v>6.4657</v>
      </c>
      <c r="J31" s="146">
        <f t="shared" si="1"/>
        <v>34.03</v>
      </c>
      <c r="K31" s="103">
        <f t="shared" si="6"/>
        <v>40.495699999999999</v>
      </c>
      <c r="L31" s="6"/>
      <c r="M31" s="106"/>
      <c r="N31" s="106"/>
      <c r="O31" s="7"/>
      <c r="P31" s="7"/>
      <c r="Q31" s="7"/>
      <c r="R31" s="7"/>
      <c r="S31" s="7"/>
      <c r="T31" s="7"/>
      <c r="U31" s="7"/>
      <c r="V31" s="7"/>
      <c r="W31" s="7"/>
      <c r="X31" s="6"/>
    </row>
    <row r="32" spans="1:24" ht="16.5" x14ac:dyDescent="0.3">
      <c r="A32" s="2"/>
      <c r="B32" s="143" t="s">
        <v>137</v>
      </c>
      <c r="C32" s="144"/>
      <c r="D32" s="137"/>
      <c r="E32" s="138"/>
      <c r="F32" s="145" t="s">
        <v>64</v>
      </c>
      <c r="G32" s="145">
        <v>1</v>
      </c>
      <c r="H32" s="146">
        <v>78.16</v>
      </c>
      <c r="I32" s="146">
        <f t="shared" si="5"/>
        <v>14.850399999999999</v>
      </c>
      <c r="J32" s="146">
        <f t="shared" si="1"/>
        <v>78.16</v>
      </c>
      <c r="K32" s="103">
        <f t="shared" si="6"/>
        <v>93.01039999999999</v>
      </c>
      <c r="L32" s="6"/>
      <c r="M32" s="106"/>
      <c r="N32" s="106"/>
      <c r="O32" s="7"/>
      <c r="P32" s="7"/>
      <c r="Q32" s="7"/>
      <c r="R32" s="7"/>
      <c r="S32" s="7"/>
      <c r="T32" s="7"/>
      <c r="U32" s="7"/>
      <c r="V32" s="7"/>
      <c r="W32" s="7"/>
      <c r="X32" s="6"/>
    </row>
    <row r="33" spans="1:24" ht="16.5" x14ac:dyDescent="0.3">
      <c r="A33" s="2"/>
      <c r="B33" s="143" t="s">
        <v>138</v>
      </c>
      <c r="C33" s="144"/>
      <c r="D33" s="137"/>
      <c r="E33" s="138"/>
      <c r="F33" s="145" t="s">
        <v>64</v>
      </c>
      <c r="G33" s="145">
        <v>1</v>
      </c>
      <c r="H33" s="146">
        <v>79.3</v>
      </c>
      <c r="I33" s="146">
        <f t="shared" si="5"/>
        <v>15.067</v>
      </c>
      <c r="J33" s="146">
        <f t="shared" si="1"/>
        <v>79.3</v>
      </c>
      <c r="K33" s="103">
        <f t="shared" si="6"/>
        <v>94.36699999999999</v>
      </c>
      <c r="L33" s="6"/>
      <c r="M33" s="106"/>
      <c r="N33" s="106"/>
      <c r="O33" s="7"/>
      <c r="P33" s="7"/>
      <c r="Q33" s="7"/>
      <c r="R33" s="7"/>
      <c r="S33" s="7"/>
      <c r="T33" s="7"/>
      <c r="U33" s="7"/>
      <c r="V33" s="7"/>
      <c r="W33" s="7"/>
      <c r="X33" s="6"/>
    </row>
    <row r="34" spans="1:24" ht="49.5" x14ac:dyDescent="0.3">
      <c r="A34" s="2"/>
      <c r="B34" s="143" t="s">
        <v>139</v>
      </c>
      <c r="C34" s="144"/>
      <c r="D34" s="137"/>
      <c r="E34" s="138"/>
      <c r="F34" s="145" t="s">
        <v>64</v>
      </c>
      <c r="G34" s="145">
        <v>1</v>
      </c>
      <c r="H34" s="146">
        <v>1465.33</v>
      </c>
      <c r="I34" s="146">
        <f t="shared" si="5"/>
        <v>278.41269999999997</v>
      </c>
      <c r="J34" s="146">
        <f t="shared" si="1"/>
        <v>1465.33</v>
      </c>
      <c r="K34" s="103">
        <f t="shared" si="6"/>
        <v>1743.7426999999998</v>
      </c>
      <c r="L34" s="6"/>
      <c r="M34" s="106"/>
      <c r="N34" s="106"/>
      <c r="O34" s="7"/>
      <c r="P34" s="7"/>
      <c r="Q34" s="7"/>
      <c r="R34" s="7"/>
      <c r="S34" s="7"/>
      <c r="T34" s="7"/>
      <c r="U34" s="7"/>
      <c r="V34" s="7"/>
      <c r="W34" s="7"/>
      <c r="X34" s="6"/>
    </row>
    <row r="35" spans="1:24" ht="33" x14ac:dyDescent="0.3">
      <c r="A35" s="2"/>
      <c r="B35" s="143" t="s">
        <v>140</v>
      </c>
      <c r="C35" s="144"/>
      <c r="D35" s="137"/>
      <c r="E35" s="138"/>
      <c r="F35" s="145" t="s">
        <v>64</v>
      </c>
      <c r="G35" s="145">
        <v>1</v>
      </c>
      <c r="H35" s="146">
        <v>1735.9</v>
      </c>
      <c r="I35" s="146">
        <f t="shared" si="5"/>
        <v>329.82100000000003</v>
      </c>
      <c r="J35" s="146">
        <f t="shared" si="1"/>
        <v>1735.9</v>
      </c>
      <c r="K35" s="103">
        <f t="shared" si="6"/>
        <v>2065.721</v>
      </c>
      <c r="L35" s="6"/>
      <c r="M35" s="106"/>
      <c r="N35" s="106"/>
      <c r="O35" s="7"/>
      <c r="P35" s="7"/>
      <c r="Q35" s="7"/>
      <c r="R35" s="7"/>
      <c r="S35" s="7"/>
      <c r="T35" s="7"/>
      <c r="U35" s="7"/>
      <c r="V35" s="7"/>
      <c r="W35" s="7"/>
      <c r="X35" s="6"/>
    </row>
    <row r="36" spans="1:24" ht="33" x14ac:dyDescent="0.3">
      <c r="A36" s="2"/>
      <c r="B36" s="143" t="s">
        <v>141</v>
      </c>
      <c r="C36" s="144"/>
      <c r="D36" s="137"/>
      <c r="E36" s="138"/>
      <c r="F36" s="145" t="s">
        <v>64</v>
      </c>
      <c r="G36" s="145">
        <v>1</v>
      </c>
      <c r="H36" s="146">
        <v>183.8</v>
      </c>
      <c r="I36" s="146">
        <f t="shared" si="5"/>
        <v>34.922000000000004</v>
      </c>
      <c r="J36" s="146">
        <f t="shared" si="1"/>
        <v>183.8</v>
      </c>
      <c r="K36" s="103">
        <f t="shared" si="6"/>
        <v>218.72200000000001</v>
      </c>
      <c r="L36" s="6"/>
      <c r="M36" s="106"/>
      <c r="N36" s="106"/>
      <c r="O36" s="7"/>
      <c r="P36" s="7"/>
      <c r="Q36" s="7"/>
      <c r="R36" s="7"/>
      <c r="S36" s="7"/>
      <c r="T36" s="7"/>
      <c r="U36" s="7"/>
      <c r="V36" s="7"/>
      <c r="W36" s="7"/>
      <c r="X36" s="6"/>
    </row>
    <row r="37" spans="1:24" ht="33" x14ac:dyDescent="0.3">
      <c r="A37" s="2"/>
      <c r="B37" s="143" t="s">
        <v>142</v>
      </c>
      <c r="C37" s="144"/>
      <c r="D37" s="137"/>
      <c r="E37" s="138"/>
      <c r="F37" s="145" t="s">
        <v>64</v>
      </c>
      <c r="G37" s="145">
        <v>1</v>
      </c>
      <c r="H37" s="146">
        <v>209.11</v>
      </c>
      <c r="I37" s="146">
        <f t="shared" si="5"/>
        <v>39.730900000000005</v>
      </c>
      <c r="J37" s="146">
        <f t="shared" si="1"/>
        <v>209.11</v>
      </c>
      <c r="K37" s="103">
        <f t="shared" si="6"/>
        <v>248.84090000000003</v>
      </c>
      <c r="L37" s="6"/>
      <c r="M37" s="106"/>
      <c r="N37" s="106"/>
      <c r="O37" s="7"/>
      <c r="P37" s="7"/>
      <c r="Q37" s="7"/>
      <c r="R37" s="7"/>
      <c r="S37" s="7"/>
      <c r="T37" s="7"/>
      <c r="U37" s="7"/>
      <c r="V37" s="7"/>
      <c r="W37" s="7"/>
      <c r="X37" s="6"/>
    </row>
    <row r="38" spans="1:24" ht="49.5" x14ac:dyDescent="0.3">
      <c r="A38" s="2"/>
      <c r="B38" s="143" t="s">
        <v>143</v>
      </c>
      <c r="C38" s="144"/>
      <c r="D38" s="137"/>
      <c r="E38" s="138"/>
      <c r="F38" s="145" t="s">
        <v>64</v>
      </c>
      <c r="G38" s="145">
        <v>1</v>
      </c>
      <c r="H38" s="146">
        <v>85.38</v>
      </c>
      <c r="I38" s="146">
        <f t="shared" si="5"/>
        <v>16.222200000000001</v>
      </c>
      <c r="J38" s="146">
        <f t="shared" si="1"/>
        <v>85.38</v>
      </c>
      <c r="K38" s="103">
        <f t="shared" si="6"/>
        <v>101.6022</v>
      </c>
      <c r="L38" s="6"/>
      <c r="M38" s="106"/>
      <c r="N38" s="106"/>
      <c r="O38" s="7"/>
      <c r="P38" s="7"/>
      <c r="Q38" s="7"/>
      <c r="R38" s="7"/>
      <c r="S38" s="7"/>
      <c r="T38" s="7"/>
      <c r="U38" s="7"/>
      <c r="V38" s="7"/>
      <c r="W38" s="7"/>
      <c r="X38" s="6"/>
    </row>
    <row r="39" spans="1:24" ht="49.5" x14ac:dyDescent="0.3">
      <c r="A39" s="2"/>
      <c r="B39" s="143" t="s">
        <v>144</v>
      </c>
      <c r="C39" s="144"/>
      <c r="D39" s="137"/>
      <c r="E39" s="138"/>
      <c r="F39" s="145" t="s">
        <v>64</v>
      </c>
      <c r="G39" s="145">
        <v>1</v>
      </c>
      <c r="H39" s="146">
        <v>54.29</v>
      </c>
      <c r="I39" s="146">
        <f t="shared" si="5"/>
        <v>10.315099999999999</v>
      </c>
      <c r="J39" s="146">
        <f t="shared" si="1"/>
        <v>54.29</v>
      </c>
      <c r="K39" s="103">
        <f t="shared" si="6"/>
        <v>64.605099999999993</v>
      </c>
      <c r="L39" s="6"/>
      <c r="M39" s="106"/>
      <c r="N39" s="106"/>
      <c r="O39" s="7"/>
      <c r="P39" s="7"/>
      <c r="Q39" s="7"/>
      <c r="R39" s="7"/>
      <c r="S39" s="7"/>
      <c r="T39" s="7"/>
      <c r="U39" s="7"/>
      <c r="V39" s="7"/>
      <c r="W39" s="7"/>
      <c r="X39" s="6"/>
    </row>
    <row r="40" spans="1:24" ht="16.5" x14ac:dyDescent="0.3">
      <c r="A40" s="2"/>
      <c r="B40" s="143" t="s">
        <v>145</v>
      </c>
      <c r="C40" s="144"/>
      <c r="D40" s="137"/>
      <c r="E40" s="138"/>
      <c r="F40" s="145" t="s">
        <v>64</v>
      </c>
      <c r="G40" s="145">
        <v>1</v>
      </c>
      <c r="H40" s="146">
        <v>21.71</v>
      </c>
      <c r="I40" s="146">
        <f t="shared" si="5"/>
        <v>4.1249000000000002</v>
      </c>
      <c r="J40" s="146">
        <f t="shared" si="1"/>
        <v>21.71</v>
      </c>
      <c r="K40" s="103">
        <f t="shared" si="6"/>
        <v>25.834900000000001</v>
      </c>
      <c r="L40" s="6"/>
      <c r="M40" s="106"/>
      <c r="N40" s="106"/>
      <c r="O40" s="7"/>
      <c r="P40" s="7"/>
      <c r="Q40" s="7"/>
      <c r="R40" s="7"/>
      <c r="S40" s="7"/>
      <c r="T40" s="7"/>
      <c r="U40" s="7"/>
      <c r="V40" s="7"/>
      <c r="W40" s="7"/>
      <c r="X40" s="6"/>
    </row>
    <row r="41" spans="1:24" ht="33" x14ac:dyDescent="0.3">
      <c r="A41" s="2"/>
      <c r="B41" s="143" t="s">
        <v>146</v>
      </c>
      <c r="C41" s="144"/>
      <c r="D41" s="137"/>
      <c r="E41" s="138"/>
      <c r="F41" s="145" t="s">
        <v>64</v>
      </c>
      <c r="G41" s="145">
        <v>1</v>
      </c>
      <c r="H41" s="146">
        <v>54.29</v>
      </c>
      <c r="I41" s="146">
        <f t="shared" si="5"/>
        <v>10.315099999999999</v>
      </c>
      <c r="J41" s="146">
        <f t="shared" si="1"/>
        <v>54.29</v>
      </c>
      <c r="K41" s="103">
        <f t="shared" si="6"/>
        <v>64.605099999999993</v>
      </c>
      <c r="L41" s="6"/>
      <c r="M41" s="106"/>
      <c r="N41" s="106"/>
      <c r="O41" s="7"/>
      <c r="P41" s="7"/>
      <c r="Q41" s="7"/>
      <c r="R41" s="7"/>
      <c r="S41" s="7"/>
      <c r="T41" s="7"/>
      <c r="U41" s="7"/>
      <c r="V41" s="7"/>
      <c r="W41" s="7"/>
      <c r="X41" s="6"/>
    </row>
    <row r="42" spans="1:24" ht="16.5" x14ac:dyDescent="0.3">
      <c r="A42" s="2"/>
      <c r="B42" s="143" t="s">
        <v>147</v>
      </c>
      <c r="C42" s="144"/>
      <c r="D42" s="137"/>
      <c r="E42" s="138"/>
      <c r="F42" s="145" t="s">
        <v>64</v>
      </c>
      <c r="G42" s="145">
        <v>1</v>
      </c>
      <c r="H42" s="146">
        <v>66.2</v>
      </c>
      <c r="I42" s="146">
        <f t="shared" si="5"/>
        <v>12.578000000000001</v>
      </c>
      <c r="J42" s="146">
        <f t="shared" si="1"/>
        <v>66.2</v>
      </c>
      <c r="K42" s="103">
        <f t="shared" si="6"/>
        <v>78.778000000000006</v>
      </c>
      <c r="L42" s="6"/>
      <c r="M42" s="106"/>
      <c r="N42" s="106"/>
      <c r="O42" s="7"/>
      <c r="P42" s="7"/>
      <c r="Q42" s="7"/>
      <c r="R42" s="7"/>
      <c r="S42" s="7"/>
      <c r="T42" s="7"/>
      <c r="U42" s="7"/>
      <c r="V42" s="7"/>
      <c r="W42" s="7"/>
      <c r="X42" s="6"/>
    </row>
    <row r="43" spans="1:24" ht="33" x14ac:dyDescent="0.3">
      <c r="A43" s="2"/>
      <c r="B43" s="143" t="s">
        <v>148</v>
      </c>
      <c r="C43" s="144"/>
      <c r="D43" s="137"/>
      <c r="E43" s="138"/>
      <c r="F43" s="145" t="s">
        <v>64</v>
      </c>
      <c r="G43" s="145">
        <v>1</v>
      </c>
      <c r="H43" s="146">
        <v>54.29</v>
      </c>
      <c r="I43" s="146">
        <f t="shared" si="5"/>
        <v>10.315099999999999</v>
      </c>
      <c r="J43" s="146">
        <f t="shared" si="1"/>
        <v>54.29</v>
      </c>
      <c r="K43" s="103">
        <f t="shared" si="6"/>
        <v>64.605099999999993</v>
      </c>
      <c r="L43" s="6"/>
      <c r="M43" s="106"/>
      <c r="N43" s="106"/>
      <c r="O43" s="7"/>
      <c r="P43" s="7"/>
      <c r="Q43" s="7"/>
      <c r="R43" s="7"/>
      <c r="S43" s="7"/>
      <c r="T43" s="7"/>
      <c r="U43" s="7"/>
      <c r="V43" s="7"/>
      <c r="W43" s="7"/>
      <c r="X43" s="6"/>
    </row>
    <row r="44" spans="1:24" ht="33" x14ac:dyDescent="0.3">
      <c r="A44" s="2"/>
      <c r="B44" s="143" t="s">
        <v>149</v>
      </c>
      <c r="C44" s="144"/>
      <c r="D44" s="137"/>
      <c r="E44" s="138"/>
      <c r="F44" s="145" t="s">
        <v>64</v>
      </c>
      <c r="G44" s="145">
        <v>1</v>
      </c>
      <c r="H44" s="146">
        <v>54.29</v>
      </c>
      <c r="I44" s="146">
        <f t="shared" si="5"/>
        <v>10.315099999999999</v>
      </c>
      <c r="J44" s="146">
        <f t="shared" si="1"/>
        <v>54.29</v>
      </c>
      <c r="K44" s="103">
        <f t="shared" si="6"/>
        <v>64.605099999999993</v>
      </c>
      <c r="L44" s="6"/>
      <c r="M44" s="106"/>
      <c r="N44" s="106"/>
      <c r="O44" s="7"/>
      <c r="P44" s="7"/>
      <c r="Q44" s="7"/>
      <c r="R44" s="7"/>
      <c r="S44" s="7"/>
      <c r="T44" s="7"/>
      <c r="U44" s="7"/>
      <c r="V44" s="7"/>
      <c r="W44" s="7"/>
      <c r="X44" s="6"/>
    </row>
    <row r="45" spans="1:24" ht="49.5" x14ac:dyDescent="0.3">
      <c r="A45" s="2"/>
      <c r="B45" s="143" t="s">
        <v>150</v>
      </c>
      <c r="C45" s="144"/>
      <c r="D45" s="137"/>
      <c r="E45" s="138"/>
      <c r="F45" s="145" t="s">
        <v>64</v>
      </c>
      <c r="G45" s="145">
        <v>1</v>
      </c>
      <c r="H45" s="146">
        <v>73.83</v>
      </c>
      <c r="I45" s="146">
        <f t="shared" si="5"/>
        <v>14.027699999999999</v>
      </c>
      <c r="J45" s="146">
        <f t="shared" si="1"/>
        <v>73.83</v>
      </c>
      <c r="K45" s="103">
        <f t="shared" si="6"/>
        <v>87.857699999999994</v>
      </c>
      <c r="L45" s="6"/>
      <c r="M45" s="106"/>
      <c r="N45" s="106"/>
      <c r="O45" s="7"/>
      <c r="P45" s="7"/>
      <c r="Q45" s="7"/>
      <c r="R45" s="7"/>
      <c r="S45" s="7"/>
      <c r="T45" s="7"/>
      <c r="U45" s="7"/>
      <c r="V45" s="7"/>
      <c r="W45" s="7"/>
      <c r="X45" s="6"/>
    </row>
    <row r="46" spans="1:24" ht="33" x14ac:dyDescent="0.3">
      <c r="A46" s="2"/>
      <c r="B46" s="143" t="s">
        <v>151</v>
      </c>
      <c r="C46" s="144"/>
      <c r="D46" s="137"/>
      <c r="E46" s="138"/>
      <c r="F46" s="145" t="s">
        <v>64</v>
      </c>
      <c r="G46" s="145">
        <v>1</v>
      </c>
      <c r="H46" s="146">
        <v>358.17</v>
      </c>
      <c r="I46" s="146">
        <f t="shared" si="5"/>
        <v>68.052300000000002</v>
      </c>
      <c r="J46" s="146">
        <f t="shared" si="1"/>
        <v>358.17</v>
      </c>
      <c r="K46" s="103">
        <f t="shared" si="6"/>
        <v>426.22230000000002</v>
      </c>
      <c r="L46" s="6"/>
      <c r="M46" s="106"/>
      <c r="N46" s="106"/>
      <c r="O46" s="7"/>
      <c r="P46" s="7"/>
      <c r="Q46" s="7"/>
      <c r="R46" s="7"/>
      <c r="S46" s="7"/>
      <c r="T46" s="7"/>
      <c r="U46" s="7"/>
      <c r="V46" s="7"/>
      <c r="W46" s="7"/>
      <c r="X46" s="6"/>
    </row>
    <row r="47" spans="1:24" ht="16.5" x14ac:dyDescent="0.3">
      <c r="A47" s="8"/>
      <c r="B47" s="152" t="s">
        <v>164</v>
      </c>
      <c r="C47" s="153"/>
      <c r="D47" s="137"/>
      <c r="E47" s="138"/>
      <c r="F47" s="145" t="s">
        <v>64</v>
      </c>
      <c r="G47" s="138">
        <v>5</v>
      </c>
      <c r="H47" s="154">
        <v>285.24</v>
      </c>
      <c r="I47" s="146">
        <f t="shared" si="5"/>
        <v>54.195599999999999</v>
      </c>
      <c r="J47" s="146">
        <f t="shared" si="1"/>
        <v>1426.2</v>
      </c>
      <c r="K47" s="103">
        <f t="shared" si="6"/>
        <v>1697.1780000000001</v>
      </c>
      <c r="L47" s="9"/>
      <c r="M47" s="155"/>
      <c r="N47" s="155"/>
      <c r="O47" s="10"/>
      <c r="P47" s="10"/>
      <c r="Q47" s="10"/>
      <c r="R47" s="10"/>
      <c r="S47" s="10"/>
      <c r="T47" s="10"/>
      <c r="U47" s="10"/>
      <c r="V47" s="10"/>
      <c r="W47" s="10"/>
      <c r="X47" s="9"/>
    </row>
    <row r="48" spans="1:24" ht="16.5" x14ac:dyDescent="0.3">
      <c r="A48" s="8"/>
      <c r="B48" s="152" t="s">
        <v>165</v>
      </c>
      <c r="C48" s="153"/>
      <c r="D48" s="137"/>
      <c r="E48" s="138"/>
      <c r="F48" s="145" t="s">
        <v>64</v>
      </c>
      <c r="G48" s="138">
        <v>5</v>
      </c>
      <c r="H48" s="154">
        <v>57.7</v>
      </c>
      <c r="I48" s="146">
        <f t="shared" si="5"/>
        <v>10.963000000000001</v>
      </c>
      <c r="J48" s="146">
        <f t="shared" si="1"/>
        <v>288.5</v>
      </c>
      <c r="K48" s="103">
        <f t="shared" si="6"/>
        <v>343.31500000000005</v>
      </c>
      <c r="L48" s="9"/>
      <c r="M48" s="155"/>
      <c r="N48" s="155"/>
      <c r="O48" s="10"/>
      <c r="P48" s="10"/>
      <c r="Q48" s="10"/>
      <c r="R48" s="10"/>
      <c r="S48" s="10"/>
      <c r="T48" s="10"/>
      <c r="U48" s="10"/>
      <c r="V48" s="10"/>
      <c r="W48" s="10"/>
      <c r="X48" s="9"/>
    </row>
    <row r="49" spans="1:24" ht="16.5" x14ac:dyDescent="0.3">
      <c r="A49" s="8"/>
      <c r="B49" s="152" t="s">
        <v>166</v>
      </c>
      <c r="C49" s="153"/>
      <c r="D49" s="137"/>
      <c r="E49" s="138"/>
      <c r="F49" s="145" t="s">
        <v>64</v>
      </c>
      <c r="G49" s="138">
        <v>4</v>
      </c>
      <c r="H49" s="154">
        <v>580.24</v>
      </c>
      <c r="I49" s="146">
        <f t="shared" si="5"/>
        <v>110.2456</v>
      </c>
      <c r="J49" s="146">
        <f t="shared" si="1"/>
        <v>2320.96</v>
      </c>
      <c r="K49" s="103">
        <f t="shared" si="6"/>
        <v>2761.9423999999999</v>
      </c>
      <c r="L49" s="9"/>
      <c r="M49" s="155"/>
      <c r="N49" s="155"/>
      <c r="O49" s="10"/>
      <c r="P49" s="10"/>
      <c r="Q49" s="10"/>
      <c r="R49" s="10"/>
      <c r="S49" s="10"/>
      <c r="T49" s="10"/>
      <c r="U49" s="10"/>
      <c r="V49" s="10"/>
      <c r="W49" s="10"/>
      <c r="X49" s="9"/>
    </row>
    <row r="50" spans="1:24" ht="132" x14ac:dyDescent="0.3">
      <c r="A50" s="8">
        <v>6</v>
      </c>
      <c r="B50" s="147" t="s">
        <v>170</v>
      </c>
      <c r="C50" s="119" t="s">
        <v>167</v>
      </c>
      <c r="D50" s="3" t="s">
        <v>5</v>
      </c>
      <c r="E50" s="141"/>
      <c r="F50" s="148" t="s">
        <v>64</v>
      </c>
      <c r="G50" s="148">
        <v>1</v>
      </c>
      <c r="H50" s="135">
        <v>1932.76</v>
      </c>
      <c r="I50" s="5">
        <f t="shared" si="5"/>
        <v>367.2244</v>
      </c>
      <c r="J50" s="5">
        <f t="shared" ref="J50" si="7">G50*H50</f>
        <v>1932.76</v>
      </c>
      <c r="K50" s="103">
        <f t="shared" ref="K50" si="8">G50*(H50+I50)</f>
        <v>2299.9843999999998</v>
      </c>
      <c r="L50" s="9"/>
      <c r="M50" s="155">
        <f>K50</f>
        <v>2299.9843999999998</v>
      </c>
      <c r="N50" s="10"/>
      <c r="O50" s="10"/>
      <c r="P50" s="10"/>
      <c r="Q50" s="10"/>
      <c r="R50" s="10"/>
      <c r="S50" s="10"/>
      <c r="T50" s="10"/>
      <c r="U50" s="10"/>
      <c r="V50" s="10"/>
      <c r="W50" s="10"/>
      <c r="X50" s="98"/>
    </row>
    <row r="51" spans="1:24" ht="99" x14ac:dyDescent="0.3">
      <c r="A51" s="2">
        <v>7</v>
      </c>
      <c r="B51" s="59" t="s">
        <v>101</v>
      </c>
      <c r="C51" s="91" t="s">
        <v>111</v>
      </c>
      <c r="D51" s="3" t="s">
        <v>6</v>
      </c>
      <c r="E51" s="30" t="s">
        <v>95</v>
      </c>
      <c r="F51" s="31" t="s">
        <v>63</v>
      </c>
      <c r="G51" s="31">
        <v>11</v>
      </c>
      <c r="H51" s="5">
        <v>1000</v>
      </c>
      <c r="I51" s="5"/>
      <c r="J51" s="5">
        <f t="shared" si="1"/>
        <v>11000</v>
      </c>
      <c r="K51" s="103">
        <f t="shared" ref="K51:K59" si="9">G51*(H51+I51)</f>
        <v>11000</v>
      </c>
      <c r="L51" s="6"/>
      <c r="M51" s="106"/>
      <c r="N51" s="38">
        <f t="shared" si="3"/>
        <v>1000</v>
      </c>
      <c r="O51" s="38">
        <f t="shared" si="3"/>
        <v>1000</v>
      </c>
      <c r="P51" s="38">
        <f t="shared" si="3"/>
        <v>1000</v>
      </c>
      <c r="Q51" s="38">
        <f t="shared" si="3"/>
        <v>1000</v>
      </c>
      <c r="R51" s="38">
        <f t="shared" si="3"/>
        <v>1000</v>
      </c>
      <c r="S51" s="38">
        <f t="shared" si="3"/>
        <v>1000</v>
      </c>
      <c r="T51" s="38">
        <f t="shared" si="3"/>
        <v>1000</v>
      </c>
      <c r="U51" s="38">
        <f t="shared" si="3"/>
        <v>1000</v>
      </c>
      <c r="V51" s="38">
        <f t="shared" si="3"/>
        <v>1000</v>
      </c>
      <c r="W51" s="38">
        <f t="shared" si="3"/>
        <v>1000</v>
      </c>
      <c r="X51" s="34">
        <f t="shared" si="3"/>
        <v>1000</v>
      </c>
    </row>
    <row r="52" spans="1:24" ht="33" x14ac:dyDescent="0.3">
      <c r="A52" s="8">
        <v>8</v>
      </c>
      <c r="B52" s="33" t="s">
        <v>65</v>
      </c>
      <c r="C52" s="91" t="s">
        <v>102</v>
      </c>
      <c r="D52" s="3" t="s">
        <v>8</v>
      </c>
      <c r="E52" s="30" t="s">
        <v>96</v>
      </c>
      <c r="F52" s="31" t="s">
        <v>63</v>
      </c>
      <c r="G52" s="31">
        <v>11</v>
      </c>
      <c r="H52" s="5">
        <v>50</v>
      </c>
      <c r="I52" s="5">
        <f t="shared" ref="I52:I58" si="10">H52*19%</f>
        <v>9.5</v>
      </c>
      <c r="J52" s="5">
        <f t="shared" si="1"/>
        <v>550</v>
      </c>
      <c r="K52" s="5">
        <f t="shared" si="9"/>
        <v>654.5</v>
      </c>
      <c r="L52" s="6"/>
      <c r="M52" s="106"/>
      <c r="N52" s="38">
        <f t="shared" ref="N52:X55" si="11">$H52+$I52</f>
        <v>59.5</v>
      </c>
      <c r="O52" s="38">
        <f t="shared" si="11"/>
        <v>59.5</v>
      </c>
      <c r="P52" s="38">
        <f t="shared" si="11"/>
        <v>59.5</v>
      </c>
      <c r="Q52" s="38">
        <f t="shared" si="11"/>
        <v>59.5</v>
      </c>
      <c r="R52" s="38">
        <f t="shared" si="11"/>
        <v>59.5</v>
      </c>
      <c r="S52" s="38">
        <f t="shared" si="11"/>
        <v>59.5</v>
      </c>
      <c r="T52" s="38">
        <f t="shared" si="11"/>
        <v>59.5</v>
      </c>
      <c r="U52" s="38">
        <f t="shared" si="11"/>
        <v>59.5</v>
      </c>
      <c r="V52" s="38">
        <f t="shared" si="11"/>
        <v>59.5</v>
      </c>
      <c r="W52" s="38">
        <f t="shared" si="11"/>
        <v>59.5</v>
      </c>
      <c r="X52" s="34">
        <f t="shared" si="11"/>
        <v>59.5</v>
      </c>
    </row>
    <row r="53" spans="1:24" ht="33" x14ac:dyDescent="0.3">
      <c r="A53" s="2">
        <v>9</v>
      </c>
      <c r="B53" s="33" t="s">
        <v>65</v>
      </c>
      <c r="C53" s="91" t="s">
        <v>103</v>
      </c>
      <c r="D53" s="3" t="s">
        <v>8</v>
      </c>
      <c r="E53" s="30" t="s">
        <v>96</v>
      </c>
      <c r="F53" s="31" t="s">
        <v>63</v>
      </c>
      <c r="G53" s="31">
        <v>11</v>
      </c>
      <c r="H53" s="5">
        <v>50</v>
      </c>
      <c r="I53" s="5">
        <f t="shared" si="10"/>
        <v>9.5</v>
      </c>
      <c r="J53" s="5">
        <f t="shared" si="1"/>
        <v>550</v>
      </c>
      <c r="K53" s="5">
        <f t="shared" si="9"/>
        <v>654.5</v>
      </c>
      <c r="L53" s="34"/>
      <c r="M53" s="106"/>
      <c r="N53" s="38">
        <f t="shared" si="11"/>
        <v>59.5</v>
      </c>
      <c r="O53" s="38">
        <f t="shared" si="11"/>
        <v>59.5</v>
      </c>
      <c r="P53" s="38">
        <f t="shared" si="11"/>
        <v>59.5</v>
      </c>
      <c r="Q53" s="38">
        <f t="shared" si="11"/>
        <v>59.5</v>
      </c>
      <c r="R53" s="38">
        <f t="shared" si="11"/>
        <v>59.5</v>
      </c>
      <c r="S53" s="38">
        <f t="shared" si="11"/>
        <v>59.5</v>
      </c>
      <c r="T53" s="38">
        <f t="shared" si="11"/>
        <v>59.5</v>
      </c>
      <c r="U53" s="38">
        <f t="shared" si="11"/>
        <v>59.5</v>
      </c>
      <c r="V53" s="38">
        <f t="shared" si="11"/>
        <v>59.5</v>
      </c>
      <c r="W53" s="38">
        <f t="shared" si="11"/>
        <v>59.5</v>
      </c>
      <c r="X53" s="34">
        <f t="shared" si="11"/>
        <v>59.5</v>
      </c>
    </row>
    <row r="54" spans="1:24" ht="33" x14ac:dyDescent="0.3">
      <c r="A54" s="8">
        <v>10</v>
      </c>
      <c r="B54" s="33" t="s">
        <v>65</v>
      </c>
      <c r="C54" s="91" t="s">
        <v>104</v>
      </c>
      <c r="D54" s="3" t="s">
        <v>8</v>
      </c>
      <c r="E54" s="30" t="s">
        <v>96</v>
      </c>
      <c r="F54" s="31" t="s">
        <v>63</v>
      </c>
      <c r="G54" s="31">
        <v>11</v>
      </c>
      <c r="H54" s="5">
        <v>50</v>
      </c>
      <c r="I54" s="5">
        <f t="shared" si="10"/>
        <v>9.5</v>
      </c>
      <c r="J54" s="5">
        <f t="shared" si="1"/>
        <v>550</v>
      </c>
      <c r="K54" s="5">
        <f t="shared" si="9"/>
        <v>654.5</v>
      </c>
      <c r="L54" s="34"/>
      <c r="M54" s="106"/>
      <c r="N54" s="38">
        <f t="shared" si="11"/>
        <v>59.5</v>
      </c>
      <c r="O54" s="38">
        <f t="shared" si="11"/>
        <v>59.5</v>
      </c>
      <c r="P54" s="38">
        <f t="shared" si="11"/>
        <v>59.5</v>
      </c>
      <c r="Q54" s="38">
        <f t="shared" si="11"/>
        <v>59.5</v>
      </c>
      <c r="R54" s="38">
        <f t="shared" si="11"/>
        <v>59.5</v>
      </c>
      <c r="S54" s="38">
        <f t="shared" si="11"/>
        <v>59.5</v>
      </c>
      <c r="T54" s="38">
        <f t="shared" si="11"/>
        <v>59.5</v>
      </c>
      <c r="U54" s="38">
        <f t="shared" si="11"/>
        <v>59.5</v>
      </c>
      <c r="V54" s="38">
        <f t="shared" si="11"/>
        <v>59.5</v>
      </c>
      <c r="W54" s="38">
        <f t="shared" si="11"/>
        <v>59.5</v>
      </c>
      <c r="X54" s="34">
        <f t="shared" si="11"/>
        <v>59.5</v>
      </c>
    </row>
    <row r="55" spans="1:24" ht="82.5" x14ac:dyDescent="0.3">
      <c r="A55" s="2">
        <v>11</v>
      </c>
      <c r="B55" s="33" t="s">
        <v>112</v>
      </c>
      <c r="C55" s="91" t="s">
        <v>66</v>
      </c>
      <c r="D55" s="3" t="s">
        <v>4</v>
      </c>
      <c r="E55" s="30" t="s">
        <v>95</v>
      </c>
      <c r="F55" s="31" t="s">
        <v>63</v>
      </c>
      <c r="G55" s="31">
        <v>12</v>
      </c>
      <c r="H55" s="5">
        <v>1000</v>
      </c>
      <c r="I55" s="5"/>
      <c r="J55" s="5">
        <f t="shared" ref="J55:J57" si="12">G55*H55</f>
        <v>12000</v>
      </c>
      <c r="K55" s="5">
        <f>G55*(H55+I55)</f>
        <v>12000</v>
      </c>
      <c r="L55" s="6"/>
      <c r="M55" s="106">
        <f>$H55+$I55</f>
        <v>1000</v>
      </c>
      <c r="N55" s="38">
        <f t="shared" si="11"/>
        <v>1000</v>
      </c>
      <c r="O55" s="38">
        <f t="shared" si="11"/>
        <v>1000</v>
      </c>
      <c r="P55" s="38">
        <f t="shared" si="11"/>
        <v>1000</v>
      </c>
      <c r="Q55" s="38">
        <f t="shared" si="11"/>
        <v>1000</v>
      </c>
      <c r="R55" s="38">
        <f t="shared" si="11"/>
        <v>1000</v>
      </c>
      <c r="S55" s="38">
        <f t="shared" si="11"/>
        <v>1000</v>
      </c>
      <c r="T55" s="38">
        <f t="shared" si="11"/>
        <v>1000</v>
      </c>
      <c r="U55" s="38">
        <f t="shared" si="11"/>
        <v>1000</v>
      </c>
      <c r="V55" s="38">
        <f t="shared" si="11"/>
        <v>1000</v>
      </c>
      <c r="W55" s="38">
        <f t="shared" si="11"/>
        <v>1000</v>
      </c>
      <c r="X55" s="34">
        <f t="shared" si="11"/>
        <v>1000</v>
      </c>
    </row>
    <row r="56" spans="1:24" ht="132" x14ac:dyDescent="0.3">
      <c r="A56" s="8">
        <v>12</v>
      </c>
      <c r="B56" s="33" t="s">
        <v>97</v>
      </c>
      <c r="C56" s="91" t="s">
        <v>152</v>
      </c>
      <c r="D56" s="37" t="s">
        <v>5</v>
      </c>
      <c r="E56" s="30" t="s">
        <v>95</v>
      </c>
      <c r="F56" s="31" t="s">
        <v>100</v>
      </c>
      <c r="G56" s="31">
        <v>1</v>
      </c>
      <c r="H56" s="5">
        <v>1000</v>
      </c>
      <c r="I56" s="5">
        <f t="shared" si="10"/>
        <v>190</v>
      </c>
      <c r="J56" s="5">
        <f>G56*H56</f>
        <v>1000</v>
      </c>
      <c r="K56" s="5">
        <f t="shared" si="9"/>
        <v>1190</v>
      </c>
      <c r="L56" s="6"/>
      <c r="M56" s="106">
        <f>K56</f>
        <v>1190</v>
      </c>
      <c r="N56" s="38"/>
      <c r="O56" s="38"/>
      <c r="P56" s="38"/>
      <c r="Q56" s="38"/>
      <c r="R56" s="38"/>
      <c r="S56" s="38"/>
      <c r="T56" s="38"/>
      <c r="U56" s="38"/>
      <c r="V56" s="38"/>
      <c r="W56" s="38"/>
      <c r="X56" s="34"/>
    </row>
    <row r="57" spans="1:24" ht="49.5" x14ac:dyDescent="0.3">
      <c r="A57" s="2">
        <v>13</v>
      </c>
      <c r="B57" s="33" t="s">
        <v>98</v>
      </c>
      <c r="C57" s="91" t="s">
        <v>99</v>
      </c>
      <c r="D57" s="27" t="s">
        <v>12</v>
      </c>
      <c r="E57" s="30" t="s">
        <v>95</v>
      </c>
      <c r="F57" s="31" t="s">
        <v>169</v>
      </c>
      <c r="G57" s="31">
        <v>1</v>
      </c>
      <c r="H57" s="5">
        <v>350</v>
      </c>
      <c r="I57" s="5">
        <f t="shared" si="10"/>
        <v>66.5</v>
      </c>
      <c r="J57" s="5">
        <f t="shared" si="12"/>
        <v>350</v>
      </c>
      <c r="K57" s="5">
        <f t="shared" si="9"/>
        <v>416.5</v>
      </c>
      <c r="L57" s="34"/>
      <c r="M57" s="106">
        <f t="shared" ref="M57:M58" si="13">K57</f>
        <v>416.5</v>
      </c>
      <c r="N57" s="7"/>
      <c r="O57" s="7"/>
      <c r="P57" s="7"/>
      <c r="Q57" s="7"/>
      <c r="R57" s="7"/>
      <c r="S57" s="7"/>
      <c r="T57" s="7"/>
      <c r="U57" s="7"/>
      <c r="V57" s="7"/>
      <c r="W57" s="7"/>
      <c r="X57" s="6"/>
    </row>
    <row r="58" spans="1:24" ht="82.5" x14ac:dyDescent="0.3">
      <c r="A58" s="8">
        <v>14</v>
      </c>
      <c r="B58" s="33" t="s">
        <v>98</v>
      </c>
      <c r="C58" s="91" t="s">
        <v>113</v>
      </c>
      <c r="D58" s="27" t="s">
        <v>12</v>
      </c>
      <c r="E58" s="30" t="s">
        <v>95</v>
      </c>
      <c r="F58" s="31" t="s">
        <v>169</v>
      </c>
      <c r="G58" s="31">
        <v>1</v>
      </c>
      <c r="H58" s="5">
        <v>150</v>
      </c>
      <c r="I58" s="5">
        <f t="shared" si="10"/>
        <v>28.5</v>
      </c>
      <c r="J58" s="5">
        <f t="shared" si="1"/>
        <v>150</v>
      </c>
      <c r="K58" s="5">
        <f t="shared" si="9"/>
        <v>178.5</v>
      </c>
      <c r="L58" s="34"/>
      <c r="M58" s="106">
        <f t="shared" si="13"/>
        <v>178.5</v>
      </c>
      <c r="N58" s="7"/>
      <c r="O58" s="7"/>
      <c r="P58" s="7"/>
      <c r="Q58" s="7"/>
      <c r="R58" s="7"/>
      <c r="S58" s="7"/>
      <c r="T58" s="7"/>
      <c r="U58" s="7"/>
      <c r="V58" s="7"/>
      <c r="W58" s="7"/>
      <c r="X58" s="6"/>
    </row>
    <row r="59" spans="1:24" ht="17.25" thickBot="1" x14ac:dyDescent="0.35">
      <c r="A59" s="2"/>
      <c r="B59" s="33"/>
      <c r="C59" s="91"/>
      <c r="D59" s="3"/>
      <c r="E59" s="30"/>
      <c r="F59" s="31"/>
      <c r="G59" s="31"/>
      <c r="H59" s="5"/>
      <c r="I59" s="5"/>
      <c r="J59" s="5">
        <f t="shared" si="1"/>
        <v>0</v>
      </c>
      <c r="K59" s="5">
        <f t="shared" si="9"/>
        <v>0</v>
      </c>
      <c r="L59" s="34"/>
      <c r="M59" s="160"/>
      <c r="N59" s="7"/>
      <c r="O59" s="7"/>
      <c r="P59" s="7"/>
      <c r="Q59" s="7"/>
      <c r="R59" s="7"/>
      <c r="S59" s="7"/>
      <c r="T59" s="7"/>
      <c r="U59" s="7"/>
      <c r="V59" s="7"/>
      <c r="W59" s="7"/>
      <c r="X59" s="6"/>
    </row>
    <row r="60" spans="1:24" ht="36" x14ac:dyDescent="0.35">
      <c r="A60" s="113" t="s">
        <v>53</v>
      </c>
      <c r="B60" s="99"/>
      <c r="C60" s="116"/>
      <c r="D60" s="99"/>
      <c r="E60" s="99"/>
      <c r="F60" s="99"/>
      <c r="G60" s="99"/>
      <c r="H60" s="99"/>
      <c r="I60" s="100"/>
      <c r="J60" s="101">
        <f>J4+J5+J6+J7+J8+J50+J51+J52+J53+J54+J55+J56+J57+J58</f>
        <v>102886.9</v>
      </c>
      <c r="K60" s="101">
        <f>K4+K5+K6+K7+K8+K50+K51+K52+K53+K54+K55+K56+K57+K58</f>
        <v>110791.07100000001</v>
      </c>
      <c r="L60" s="102">
        <f t="shared" ref="L60:X60" si="14">SUM(L4:L59)</f>
        <v>0</v>
      </c>
      <c r="M60" s="101">
        <f t="shared" si="14"/>
        <v>50668.571000000004</v>
      </c>
      <c r="N60" s="101">
        <f t="shared" si="14"/>
        <v>4305.5</v>
      </c>
      <c r="O60" s="101">
        <f t="shared" si="14"/>
        <v>4305.5</v>
      </c>
      <c r="P60" s="101">
        <f t="shared" si="14"/>
        <v>4305.5</v>
      </c>
      <c r="Q60" s="101">
        <f t="shared" si="14"/>
        <v>4305.5</v>
      </c>
      <c r="R60" s="101">
        <f t="shared" si="14"/>
        <v>4305.5</v>
      </c>
      <c r="S60" s="101">
        <f t="shared" si="14"/>
        <v>6432.5</v>
      </c>
      <c r="T60" s="101">
        <f t="shared" si="14"/>
        <v>6432.5</v>
      </c>
      <c r="U60" s="101">
        <f t="shared" si="14"/>
        <v>6432.5</v>
      </c>
      <c r="V60" s="101">
        <f t="shared" si="14"/>
        <v>6432.5</v>
      </c>
      <c r="W60" s="101">
        <f t="shared" si="14"/>
        <v>6432.5</v>
      </c>
      <c r="X60" s="102">
        <f t="shared" si="14"/>
        <v>6432.5</v>
      </c>
    </row>
    <row r="61" spans="1:24" s="177" customFormat="1" ht="18" x14ac:dyDescent="0.35">
      <c r="A61" s="170" t="s">
        <v>108</v>
      </c>
      <c r="B61" s="172"/>
      <c r="C61" s="173"/>
      <c r="D61" s="172"/>
      <c r="E61" s="172"/>
      <c r="F61" s="172"/>
      <c r="G61" s="172"/>
      <c r="H61" s="172"/>
      <c r="I61" s="172"/>
      <c r="J61" s="174"/>
      <c r="K61" s="174"/>
      <c r="L61" s="175"/>
      <c r="M61" s="176"/>
      <c r="N61" s="174"/>
      <c r="O61" s="174"/>
      <c r="P61" s="174"/>
      <c r="Q61" s="174"/>
      <c r="R61" s="174"/>
      <c r="S61" s="174"/>
      <c r="T61" s="174"/>
      <c r="U61" s="174"/>
      <c r="V61" s="174"/>
      <c r="W61" s="174"/>
      <c r="X61" s="174"/>
    </row>
    <row r="62" spans="1:24" s="186" customFormat="1" ht="18" x14ac:dyDescent="0.35">
      <c r="A62" s="169">
        <v>1</v>
      </c>
      <c r="B62" s="171" t="s">
        <v>109</v>
      </c>
      <c r="C62" s="171"/>
      <c r="D62" s="178"/>
      <c r="E62" s="179" t="s">
        <v>95</v>
      </c>
      <c r="F62" s="180" t="s">
        <v>63</v>
      </c>
      <c r="G62" s="180">
        <v>12</v>
      </c>
      <c r="H62" s="181">
        <v>200</v>
      </c>
      <c r="I62" s="181"/>
      <c r="J62" s="181">
        <f>G62*H62</f>
        <v>2400</v>
      </c>
      <c r="K62" s="181">
        <f>G62*(H62+I62)</f>
        <v>2400</v>
      </c>
      <c r="L62" s="182"/>
      <c r="M62" s="183">
        <f t="shared" ref="M62:X62" si="15">$H62</f>
        <v>200</v>
      </c>
      <c r="N62" s="184">
        <f t="shared" si="15"/>
        <v>200</v>
      </c>
      <c r="O62" s="184">
        <f t="shared" si="15"/>
        <v>200</v>
      </c>
      <c r="P62" s="184">
        <f t="shared" si="15"/>
        <v>200</v>
      </c>
      <c r="Q62" s="184">
        <f t="shared" si="15"/>
        <v>200</v>
      </c>
      <c r="R62" s="184">
        <f t="shared" si="15"/>
        <v>200</v>
      </c>
      <c r="S62" s="184">
        <f t="shared" si="15"/>
        <v>200</v>
      </c>
      <c r="T62" s="184">
        <f t="shared" si="15"/>
        <v>200</v>
      </c>
      <c r="U62" s="184">
        <f t="shared" si="15"/>
        <v>200</v>
      </c>
      <c r="V62" s="184">
        <f t="shared" si="15"/>
        <v>200</v>
      </c>
      <c r="W62" s="184">
        <f t="shared" si="15"/>
        <v>200</v>
      </c>
      <c r="X62" s="185">
        <f t="shared" si="15"/>
        <v>200</v>
      </c>
    </row>
    <row r="63" spans="1:24" s="177" customFormat="1" ht="18" x14ac:dyDescent="0.35">
      <c r="A63" s="170">
        <v>2</v>
      </c>
      <c r="B63" s="171" t="s">
        <v>110</v>
      </c>
      <c r="C63" s="171"/>
      <c r="D63" s="172"/>
      <c r="E63" s="179" t="s">
        <v>95</v>
      </c>
      <c r="F63" s="180" t="s">
        <v>63</v>
      </c>
      <c r="G63" s="180">
        <v>1</v>
      </c>
      <c r="H63" s="181">
        <v>200</v>
      </c>
      <c r="I63" s="181"/>
      <c r="J63" s="181">
        <f>G63*H63</f>
        <v>200</v>
      </c>
      <c r="K63" s="181">
        <f>G63*(H63+I63)</f>
        <v>200</v>
      </c>
      <c r="L63" s="175"/>
      <c r="M63" s="183">
        <f>$H63</f>
        <v>200</v>
      </c>
      <c r="N63" s="184"/>
      <c r="O63" s="184"/>
      <c r="P63" s="184"/>
      <c r="Q63" s="184"/>
      <c r="R63" s="184"/>
      <c r="S63" s="184"/>
      <c r="T63" s="184"/>
      <c r="U63" s="184"/>
      <c r="V63" s="184"/>
      <c r="W63" s="184"/>
      <c r="X63" s="185"/>
    </row>
    <row r="64" spans="1:24" s="111" customFormat="1" ht="18" x14ac:dyDescent="0.35">
      <c r="A64" s="109"/>
      <c r="B64" s="109"/>
      <c r="C64" s="117"/>
      <c r="D64" s="109"/>
      <c r="E64" s="109"/>
      <c r="F64" s="109"/>
      <c r="G64" s="109"/>
      <c r="H64" s="109"/>
      <c r="I64" s="109"/>
      <c r="J64" s="110"/>
      <c r="K64" s="110"/>
      <c r="L64" s="166"/>
      <c r="M64" s="161"/>
      <c r="N64" s="110"/>
      <c r="O64" s="110"/>
      <c r="P64" s="110"/>
      <c r="Q64" s="110"/>
      <c r="R64" s="110"/>
      <c r="S64" s="110"/>
      <c r="T64" s="110"/>
      <c r="U64" s="110"/>
      <c r="V64" s="110"/>
      <c r="W64" s="110"/>
      <c r="X64" s="110"/>
    </row>
    <row r="65" spans="1:24" s="111" customFormat="1" ht="18" x14ac:dyDescent="0.35">
      <c r="A65" s="109"/>
      <c r="B65" s="109"/>
      <c r="C65" s="117"/>
      <c r="D65" s="109"/>
      <c r="E65" s="109"/>
      <c r="F65" s="109"/>
      <c r="G65" s="109"/>
      <c r="H65" s="109"/>
      <c r="I65" s="109"/>
      <c r="J65" s="110"/>
      <c r="K65" s="110"/>
      <c r="L65" s="166"/>
      <c r="M65" s="161"/>
      <c r="N65" s="110"/>
      <c r="O65" s="110"/>
      <c r="P65" s="110"/>
      <c r="Q65" s="110"/>
      <c r="R65" s="110"/>
      <c r="S65" s="110"/>
      <c r="T65" s="110"/>
      <c r="U65" s="110"/>
      <c r="V65" s="110"/>
      <c r="W65" s="110"/>
      <c r="X65" s="110"/>
    </row>
    <row r="66" spans="1:24" ht="18" x14ac:dyDescent="0.3">
      <c r="A66" s="107" t="s">
        <v>55</v>
      </c>
      <c r="B66" s="107"/>
      <c r="C66" s="118"/>
      <c r="D66" s="107"/>
      <c r="E66" s="107"/>
      <c r="F66" s="107"/>
      <c r="G66" s="107"/>
      <c r="H66" s="107"/>
      <c r="I66" s="107"/>
      <c r="J66" s="112">
        <f>J62+J63</f>
        <v>2600</v>
      </c>
      <c r="K66" s="112">
        <f>K62+K63</f>
        <v>2600</v>
      </c>
      <c r="L66" s="167"/>
      <c r="M66" s="162"/>
      <c r="N66" s="108"/>
      <c r="O66" s="108"/>
      <c r="P66" s="108"/>
      <c r="Q66" s="108"/>
      <c r="R66" s="108"/>
      <c r="S66" s="108"/>
      <c r="T66" s="108"/>
      <c r="U66" s="108"/>
      <c r="V66" s="108"/>
      <c r="W66" s="108"/>
      <c r="X66" s="108"/>
    </row>
    <row r="67" spans="1:24" ht="148.5" x14ac:dyDescent="0.3">
      <c r="A67" s="8">
        <v>27</v>
      </c>
      <c r="B67" s="125" t="s">
        <v>161</v>
      </c>
      <c r="C67" s="126"/>
      <c r="D67" s="127" t="s">
        <v>5</v>
      </c>
      <c r="E67" s="128" t="s">
        <v>95</v>
      </c>
      <c r="F67" s="128" t="s">
        <v>64</v>
      </c>
      <c r="G67" s="128">
        <v>1</v>
      </c>
      <c r="H67" s="129">
        <f>SUM(H68:H75)</f>
        <v>30741.440000000002</v>
      </c>
      <c r="I67" s="129">
        <f t="shared" ref="I67:K67" si="16">SUM(I68:I75)</f>
        <v>5840.8735999999999</v>
      </c>
      <c r="J67" s="129">
        <f t="shared" si="16"/>
        <v>30741.440000000002</v>
      </c>
      <c r="K67" s="129">
        <f t="shared" si="16"/>
        <v>36582.313599999994</v>
      </c>
      <c r="L67" s="9"/>
      <c r="M67" s="155"/>
      <c r="N67" s="10"/>
      <c r="O67" s="10"/>
      <c r="P67" s="10"/>
      <c r="Q67" s="10"/>
      <c r="R67" s="10"/>
      <c r="S67" s="10"/>
      <c r="T67" s="10"/>
      <c r="U67" s="10"/>
      <c r="V67" s="10"/>
      <c r="W67" s="10"/>
      <c r="X67" s="98">
        <f>K67</f>
        <v>36582.313599999994</v>
      </c>
    </row>
    <row r="68" spans="1:24" ht="33" x14ac:dyDescent="0.3">
      <c r="A68" s="8"/>
      <c r="B68" s="140" t="s">
        <v>154</v>
      </c>
      <c r="C68" s="136"/>
      <c r="D68" s="137"/>
      <c r="E68" s="141"/>
      <c r="F68" s="141" t="s">
        <v>64</v>
      </c>
      <c r="G68" s="141">
        <v>1</v>
      </c>
      <c r="H68" s="139">
        <v>11981.73</v>
      </c>
      <c r="I68" s="139">
        <f>H68*19%</f>
        <v>2276.5286999999998</v>
      </c>
      <c r="J68" s="139">
        <f>G68*H68</f>
        <v>11981.73</v>
      </c>
      <c r="K68" s="139">
        <f>G68*(H68+I68)</f>
        <v>14258.258699999998</v>
      </c>
      <c r="L68" s="9"/>
      <c r="M68" s="163"/>
      <c r="N68" s="10"/>
      <c r="O68" s="10"/>
      <c r="P68" s="10"/>
      <c r="Q68" s="10"/>
      <c r="R68" s="10"/>
      <c r="S68" s="10"/>
      <c r="T68" s="10"/>
      <c r="U68" s="10"/>
      <c r="V68" s="10"/>
      <c r="W68" s="10"/>
      <c r="X68" s="9"/>
    </row>
    <row r="69" spans="1:24" ht="66" x14ac:dyDescent="0.3">
      <c r="A69" s="8"/>
      <c r="B69" s="140" t="s">
        <v>155</v>
      </c>
      <c r="C69" s="136"/>
      <c r="D69" s="137"/>
      <c r="E69" s="141"/>
      <c r="F69" s="141" t="s">
        <v>64</v>
      </c>
      <c r="G69" s="141">
        <v>1</v>
      </c>
      <c r="H69" s="139">
        <v>2710.43</v>
      </c>
      <c r="I69" s="139">
        <f t="shared" ref="I69:I75" si="17">H69*19%</f>
        <v>514.98169999999993</v>
      </c>
      <c r="J69" s="139">
        <f t="shared" ref="J69:J75" si="18">G69*H69</f>
        <v>2710.43</v>
      </c>
      <c r="K69" s="139">
        <f t="shared" ref="K69:K75" si="19">G69*(H69+I69)</f>
        <v>3225.4116999999997</v>
      </c>
      <c r="L69" s="9"/>
      <c r="M69" s="163"/>
      <c r="N69" s="10"/>
      <c r="O69" s="10"/>
      <c r="P69" s="10"/>
      <c r="Q69" s="10"/>
      <c r="R69" s="10"/>
      <c r="S69" s="10"/>
      <c r="T69" s="10"/>
      <c r="U69" s="10"/>
      <c r="V69" s="10"/>
      <c r="W69" s="10"/>
      <c r="X69" s="9"/>
    </row>
    <row r="70" spans="1:24" ht="49.5" x14ac:dyDescent="0.3">
      <c r="A70" s="8"/>
      <c r="B70" s="140" t="s">
        <v>156</v>
      </c>
      <c r="C70" s="136"/>
      <c r="D70" s="137"/>
      <c r="E70" s="141"/>
      <c r="F70" s="141" t="s">
        <v>64</v>
      </c>
      <c r="G70" s="141">
        <v>1</v>
      </c>
      <c r="H70" s="139">
        <v>3550.31</v>
      </c>
      <c r="I70" s="139">
        <f t="shared" si="17"/>
        <v>674.55889999999999</v>
      </c>
      <c r="J70" s="139">
        <f t="shared" si="18"/>
        <v>3550.31</v>
      </c>
      <c r="K70" s="139">
        <f t="shared" si="19"/>
        <v>4224.8688999999995</v>
      </c>
      <c r="L70" s="9"/>
      <c r="M70" s="163"/>
      <c r="N70" s="10"/>
      <c r="O70" s="10"/>
      <c r="P70" s="10"/>
      <c r="Q70" s="10"/>
      <c r="R70" s="10"/>
      <c r="S70" s="10"/>
      <c r="T70" s="10"/>
      <c r="U70" s="10"/>
      <c r="V70" s="10"/>
      <c r="W70" s="10"/>
      <c r="X70" s="9"/>
    </row>
    <row r="71" spans="1:24" ht="33" x14ac:dyDescent="0.3">
      <c r="A71" s="8"/>
      <c r="B71" s="140" t="s">
        <v>157</v>
      </c>
      <c r="C71" s="136"/>
      <c r="D71" s="137"/>
      <c r="E71" s="141"/>
      <c r="F71" s="141" t="s">
        <v>64</v>
      </c>
      <c r="G71" s="141">
        <v>1</v>
      </c>
      <c r="H71" s="139">
        <v>5076.53</v>
      </c>
      <c r="I71" s="139">
        <f t="shared" si="17"/>
        <v>964.54070000000002</v>
      </c>
      <c r="J71" s="139">
        <f t="shared" si="18"/>
        <v>5076.53</v>
      </c>
      <c r="K71" s="139">
        <f t="shared" si="19"/>
        <v>6041.0707000000002</v>
      </c>
      <c r="L71" s="9"/>
      <c r="M71" s="163"/>
      <c r="N71" s="10"/>
      <c r="O71" s="10"/>
      <c r="P71" s="10"/>
      <c r="Q71" s="10"/>
      <c r="R71" s="10"/>
      <c r="S71" s="10"/>
      <c r="T71" s="10"/>
      <c r="U71" s="10"/>
      <c r="V71" s="10"/>
      <c r="W71" s="10"/>
      <c r="X71" s="9"/>
    </row>
    <row r="72" spans="1:24" ht="16.5" x14ac:dyDescent="0.3">
      <c r="A72" s="8"/>
      <c r="B72" s="140" t="s">
        <v>158</v>
      </c>
      <c r="C72" s="136"/>
      <c r="D72" s="137"/>
      <c r="E72" s="141"/>
      <c r="F72" s="141" t="s">
        <v>64</v>
      </c>
      <c r="G72" s="141">
        <v>1</v>
      </c>
      <c r="H72" s="139">
        <v>2354.46</v>
      </c>
      <c r="I72" s="139">
        <f t="shared" si="17"/>
        <v>447.34739999999999</v>
      </c>
      <c r="J72" s="139">
        <f t="shared" si="18"/>
        <v>2354.46</v>
      </c>
      <c r="K72" s="139">
        <f t="shared" si="19"/>
        <v>2801.8074000000001</v>
      </c>
      <c r="L72" s="9"/>
      <c r="M72" s="163"/>
      <c r="N72" s="10"/>
      <c r="O72" s="10"/>
      <c r="P72" s="10"/>
      <c r="Q72" s="10"/>
      <c r="R72" s="10"/>
      <c r="S72" s="10"/>
      <c r="T72" s="10"/>
      <c r="U72" s="10"/>
      <c r="V72" s="10"/>
      <c r="W72" s="10"/>
      <c r="X72" s="9"/>
    </row>
    <row r="73" spans="1:24" ht="33" x14ac:dyDescent="0.3">
      <c r="A73" s="8"/>
      <c r="B73" s="140" t="s">
        <v>159</v>
      </c>
      <c r="C73" s="136"/>
      <c r="D73" s="137"/>
      <c r="E73" s="141"/>
      <c r="F73" s="141" t="s">
        <v>64</v>
      </c>
      <c r="G73" s="141">
        <v>1</v>
      </c>
      <c r="H73" s="139">
        <v>3852.76</v>
      </c>
      <c r="I73" s="139">
        <f t="shared" si="17"/>
        <v>732.02440000000001</v>
      </c>
      <c r="J73" s="139">
        <f t="shared" si="18"/>
        <v>3852.76</v>
      </c>
      <c r="K73" s="139">
        <f t="shared" si="19"/>
        <v>4584.7844000000005</v>
      </c>
      <c r="L73" s="9"/>
      <c r="M73" s="163"/>
      <c r="N73" s="10"/>
      <c r="O73" s="10"/>
      <c r="P73" s="10"/>
      <c r="Q73" s="10"/>
      <c r="R73" s="10"/>
      <c r="S73" s="10"/>
      <c r="T73" s="10"/>
      <c r="U73" s="10"/>
      <c r="V73" s="10"/>
      <c r="W73" s="10"/>
      <c r="X73" s="9"/>
    </row>
    <row r="74" spans="1:24" ht="16.5" x14ac:dyDescent="0.3">
      <c r="A74" s="8"/>
      <c r="B74" s="142" t="s">
        <v>160</v>
      </c>
      <c r="C74" s="136"/>
      <c r="D74" s="137"/>
      <c r="E74" s="141"/>
      <c r="F74" s="141" t="s">
        <v>64</v>
      </c>
      <c r="G74" s="141">
        <v>1</v>
      </c>
      <c r="H74" s="139">
        <v>634.98</v>
      </c>
      <c r="I74" s="139">
        <f t="shared" si="17"/>
        <v>120.64620000000001</v>
      </c>
      <c r="J74" s="139">
        <f t="shared" si="18"/>
        <v>634.98</v>
      </c>
      <c r="K74" s="139">
        <f t="shared" si="19"/>
        <v>755.62620000000004</v>
      </c>
      <c r="L74" s="9"/>
      <c r="M74" s="163"/>
      <c r="N74" s="10"/>
      <c r="O74" s="10"/>
      <c r="P74" s="10"/>
      <c r="Q74" s="10"/>
      <c r="R74" s="10"/>
      <c r="S74" s="10"/>
      <c r="T74" s="10"/>
      <c r="U74" s="10"/>
      <c r="V74" s="10"/>
      <c r="W74" s="10"/>
      <c r="X74" s="9"/>
    </row>
    <row r="75" spans="1:24" ht="16.5" x14ac:dyDescent="0.3">
      <c r="A75" s="8"/>
      <c r="B75" s="142" t="s">
        <v>168</v>
      </c>
      <c r="C75" s="136"/>
      <c r="D75" s="137"/>
      <c r="E75" s="141"/>
      <c r="F75" s="141" t="s">
        <v>64</v>
      </c>
      <c r="G75" s="141">
        <v>1</v>
      </c>
      <c r="H75" s="139">
        <v>580.24</v>
      </c>
      <c r="I75" s="139">
        <f t="shared" si="17"/>
        <v>110.2456</v>
      </c>
      <c r="J75" s="139">
        <f t="shared" si="18"/>
        <v>580.24</v>
      </c>
      <c r="K75" s="139">
        <f t="shared" si="19"/>
        <v>690.48559999999998</v>
      </c>
      <c r="L75" s="168"/>
      <c r="M75" s="163"/>
      <c r="N75" s="10"/>
      <c r="O75" s="10"/>
      <c r="P75" s="10"/>
      <c r="Q75" s="10"/>
      <c r="R75" s="10"/>
      <c r="S75" s="10"/>
      <c r="T75" s="10"/>
      <c r="U75" s="10"/>
      <c r="V75" s="10"/>
      <c r="W75" s="10"/>
      <c r="X75" s="9"/>
    </row>
    <row r="76" spans="1:24" ht="16.5" x14ac:dyDescent="0.3">
      <c r="A76" s="8">
        <v>28</v>
      </c>
      <c r="B76" s="35"/>
      <c r="C76" s="119"/>
      <c r="D76" s="3"/>
      <c r="E76" s="30"/>
      <c r="F76" s="30"/>
      <c r="G76" s="30"/>
      <c r="H76" s="4"/>
      <c r="I76" s="4"/>
      <c r="J76" s="5">
        <f t="shared" ref="J76:J82" si="20">G76*H76</f>
        <v>0</v>
      </c>
      <c r="K76" s="5">
        <f t="shared" ref="K76:K82" si="21">G76*(H76+I76)</f>
        <v>0</v>
      </c>
      <c r="L76" s="9"/>
      <c r="M76" s="163"/>
      <c r="N76" s="10"/>
      <c r="O76" s="10"/>
      <c r="P76" s="10"/>
      <c r="Q76" s="10"/>
      <c r="R76" s="10"/>
      <c r="S76" s="10"/>
      <c r="T76" s="10"/>
      <c r="U76" s="10"/>
      <c r="V76" s="10"/>
      <c r="W76" s="10"/>
      <c r="X76" s="9"/>
    </row>
    <row r="77" spans="1:24" ht="16.5" x14ac:dyDescent="0.3">
      <c r="A77" s="8">
        <v>29</v>
      </c>
      <c r="B77" s="35"/>
      <c r="C77" s="119"/>
      <c r="D77" s="3"/>
      <c r="E77" s="30"/>
      <c r="F77" s="30"/>
      <c r="G77" s="30"/>
      <c r="H77" s="4"/>
      <c r="I77" s="4"/>
      <c r="J77" s="5">
        <f t="shared" si="20"/>
        <v>0</v>
      </c>
      <c r="K77" s="5">
        <f t="shared" si="21"/>
        <v>0</v>
      </c>
      <c r="L77" s="9"/>
      <c r="M77" s="163"/>
      <c r="N77" s="10"/>
      <c r="O77" s="10"/>
      <c r="P77" s="10"/>
      <c r="Q77" s="10"/>
      <c r="R77" s="10"/>
      <c r="S77" s="10"/>
      <c r="T77" s="10"/>
      <c r="U77" s="10"/>
      <c r="V77" s="10"/>
      <c r="W77" s="10"/>
      <c r="X77" s="9"/>
    </row>
    <row r="78" spans="1:24" ht="16.5" x14ac:dyDescent="0.3">
      <c r="A78" s="8">
        <v>30</v>
      </c>
      <c r="B78" s="33"/>
      <c r="C78" s="91"/>
      <c r="D78" s="3"/>
      <c r="E78" s="30"/>
      <c r="F78" s="31"/>
      <c r="G78" s="31"/>
      <c r="H78" s="5"/>
      <c r="I78" s="5"/>
      <c r="J78" s="5">
        <f t="shared" si="20"/>
        <v>0</v>
      </c>
      <c r="K78" s="5">
        <f t="shared" si="21"/>
        <v>0</v>
      </c>
      <c r="L78" s="6"/>
      <c r="M78" s="160"/>
      <c r="N78" s="7"/>
      <c r="O78" s="7"/>
      <c r="P78" s="7"/>
      <c r="Q78" s="7"/>
      <c r="R78" s="7"/>
      <c r="S78" s="7"/>
      <c r="T78" s="7"/>
      <c r="U78" s="7"/>
      <c r="V78" s="7"/>
      <c r="W78" s="7"/>
      <c r="X78" s="6"/>
    </row>
    <row r="79" spans="1:24" ht="16.5" x14ac:dyDescent="0.3">
      <c r="A79" s="8">
        <v>31</v>
      </c>
      <c r="B79" s="33"/>
      <c r="C79" s="91"/>
      <c r="D79" s="3"/>
      <c r="E79" s="30"/>
      <c r="F79" s="31"/>
      <c r="G79" s="31"/>
      <c r="H79" s="5"/>
      <c r="I79" s="5"/>
      <c r="J79" s="5">
        <f t="shared" si="20"/>
        <v>0</v>
      </c>
      <c r="K79" s="5">
        <f t="shared" si="21"/>
        <v>0</v>
      </c>
      <c r="L79" s="6"/>
      <c r="M79" s="160"/>
      <c r="N79" s="7"/>
      <c r="O79" s="7"/>
      <c r="P79" s="7"/>
      <c r="Q79" s="7"/>
      <c r="R79" s="7"/>
      <c r="S79" s="7"/>
      <c r="T79" s="7"/>
      <c r="U79" s="7"/>
      <c r="V79" s="7"/>
      <c r="W79" s="7"/>
      <c r="X79" s="6"/>
    </row>
    <row r="80" spans="1:24" ht="16.5" x14ac:dyDescent="0.3">
      <c r="A80" s="8">
        <v>32</v>
      </c>
      <c r="B80" s="33"/>
      <c r="C80" s="91"/>
      <c r="D80" s="3"/>
      <c r="E80" s="30"/>
      <c r="F80" s="31"/>
      <c r="G80" s="31"/>
      <c r="H80" s="5"/>
      <c r="I80" s="5"/>
      <c r="J80" s="5">
        <f t="shared" si="20"/>
        <v>0</v>
      </c>
      <c r="K80" s="5">
        <f t="shared" si="21"/>
        <v>0</v>
      </c>
      <c r="L80" s="6"/>
      <c r="M80" s="160"/>
      <c r="N80" s="7"/>
      <c r="O80" s="7"/>
      <c r="P80" s="7"/>
      <c r="Q80" s="7"/>
      <c r="R80" s="7"/>
      <c r="S80" s="7"/>
      <c r="T80" s="7"/>
      <c r="U80" s="7"/>
      <c r="V80" s="7"/>
      <c r="W80" s="7"/>
      <c r="X80" s="6"/>
    </row>
    <row r="81" spans="1:24" ht="16.5" x14ac:dyDescent="0.3">
      <c r="A81" s="8">
        <v>33</v>
      </c>
      <c r="B81" s="33"/>
      <c r="C81" s="91"/>
      <c r="D81" s="3"/>
      <c r="E81" s="30"/>
      <c r="F81" s="31"/>
      <c r="G81" s="31"/>
      <c r="H81" s="5"/>
      <c r="I81" s="5"/>
      <c r="J81" s="5">
        <f t="shared" si="20"/>
        <v>0</v>
      </c>
      <c r="K81" s="5">
        <f t="shared" si="21"/>
        <v>0</v>
      </c>
      <c r="L81" s="6"/>
      <c r="M81" s="160"/>
      <c r="N81" s="7"/>
      <c r="O81" s="7"/>
      <c r="P81" s="7"/>
      <c r="Q81" s="7"/>
      <c r="R81" s="7"/>
      <c r="S81" s="7"/>
      <c r="T81" s="7"/>
      <c r="U81" s="7"/>
      <c r="V81" s="7"/>
      <c r="W81" s="7"/>
      <c r="X81" s="6"/>
    </row>
    <row r="82" spans="1:24" ht="17.25" thickBot="1" x14ac:dyDescent="0.35">
      <c r="A82" s="8">
        <v>34</v>
      </c>
      <c r="B82" s="36"/>
      <c r="C82" s="120"/>
      <c r="D82" s="3"/>
      <c r="E82" s="30"/>
      <c r="F82" s="32"/>
      <c r="G82" s="32"/>
      <c r="H82" s="11"/>
      <c r="I82" s="11"/>
      <c r="J82" s="5">
        <f t="shared" si="20"/>
        <v>0</v>
      </c>
      <c r="K82" s="5">
        <f t="shared" si="21"/>
        <v>0</v>
      </c>
      <c r="L82" s="12"/>
      <c r="M82" s="164"/>
      <c r="N82" s="13"/>
      <c r="O82" s="13"/>
      <c r="P82" s="13"/>
      <c r="Q82" s="13"/>
      <c r="R82" s="13"/>
      <c r="S82" s="13"/>
      <c r="T82" s="13"/>
      <c r="U82" s="13"/>
      <c r="V82" s="13"/>
      <c r="W82" s="13"/>
      <c r="X82" s="12"/>
    </row>
    <row r="83" spans="1:24" ht="36.75" thickBot="1" x14ac:dyDescent="0.4">
      <c r="A83" s="114" t="s">
        <v>54</v>
      </c>
      <c r="B83" s="66"/>
      <c r="C83" s="121"/>
      <c r="D83" s="66"/>
      <c r="E83" s="66"/>
      <c r="F83" s="66"/>
      <c r="G83" s="66"/>
      <c r="H83" s="66"/>
      <c r="I83" s="67"/>
      <c r="J83" s="18">
        <f>J67</f>
        <v>30741.440000000002</v>
      </c>
      <c r="K83" s="18">
        <f>K67</f>
        <v>36582.313599999994</v>
      </c>
      <c r="L83" s="19">
        <f t="shared" ref="L83:X83" si="22">SUM(L67:L82)</f>
        <v>0</v>
      </c>
      <c r="M83" s="18">
        <f t="shared" si="22"/>
        <v>0</v>
      </c>
      <c r="N83" s="18">
        <f t="shared" si="22"/>
        <v>0</v>
      </c>
      <c r="O83" s="18">
        <f t="shared" si="22"/>
        <v>0</v>
      </c>
      <c r="P83" s="18">
        <f t="shared" si="22"/>
        <v>0</v>
      </c>
      <c r="Q83" s="18">
        <f t="shared" si="22"/>
        <v>0</v>
      </c>
      <c r="R83" s="18">
        <f t="shared" si="22"/>
        <v>0</v>
      </c>
      <c r="S83" s="18">
        <f t="shared" si="22"/>
        <v>0</v>
      </c>
      <c r="T83" s="18">
        <f t="shared" si="22"/>
        <v>0</v>
      </c>
      <c r="U83" s="18">
        <f t="shared" si="22"/>
        <v>0</v>
      </c>
      <c r="V83" s="18">
        <f t="shared" si="22"/>
        <v>0</v>
      </c>
      <c r="W83" s="18">
        <f t="shared" si="22"/>
        <v>0</v>
      </c>
      <c r="X83" s="19">
        <f t="shared" si="22"/>
        <v>36582.313599999994</v>
      </c>
    </row>
    <row r="84" spans="1:24" ht="18.75" thickBot="1" x14ac:dyDescent="0.4">
      <c r="A84" s="81" t="s">
        <v>48</v>
      </c>
      <c r="B84" s="82"/>
      <c r="C84" s="122"/>
      <c r="D84" s="82"/>
      <c r="E84" s="82"/>
      <c r="F84" s="82"/>
      <c r="G84" s="82"/>
      <c r="H84" s="82"/>
      <c r="I84" s="83"/>
      <c r="J84" s="20">
        <f t="shared" ref="J84:X84" si="23">J60+J83</f>
        <v>133628.34</v>
      </c>
      <c r="K84" s="21">
        <f t="shared" si="23"/>
        <v>147373.38459999999</v>
      </c>
      <c r="L84" s="22">
        <f t="shared" si="23"/>
        <v>0</v>
      </c>
      <c r="M84" s="21">
        <f t="shared" si="23"/>
        <v>50668.571000000004</v>
      </c>
      <c r="N84" s="21">
        <f t="shared" si="23"/>
        <v>4305.5</v>
      </c>
      <c r="O84" s="21">
        <f t="shared" si="23"/>
        <v>4305.5</v>
      </c>
      <c r="P84" s="21">
        <f t="shared" si="23"/>
        <v>4305.5</v>
      </c>
      <c r="Q84" s="21">
        <f t="shared" si="23"/>
        <v>4305.5</v>
      </c>
      <c r="R84" s="21">
        <f t="shared" si="23"/>
        <v>4305.5</v>
      </c>
      <c r="S84" s="21">
        <f t="shared" si="23"/>
        <v>6432.5</v>
      </c>
      <c r="T84" s="21">
        <f t="shared" si="23"/>
        <v>6432.5</v>
      </c>
      <c r="U84" s="21">
        <f t="shared" si="23"/>
        <v>6432.5</v>
      </c>
      <c r="V84" s="21">
        <f t="shared" si="23"/>
        <v>6432.5</v>
      </c>
      <c r="W84" s="21">
        <f t="shared" si="23"/>
        <v>6432.5</v>
      </c>
      <c r="X84" s="22">
        <f t="shared" si="23"/>
        <v>43014.813599999994</v>
      </c>
    </row>
    <row r="85" spans="1:24" ht="15.75" thickBot="1" x14ac:dyDescent="0.3"/>
    <row r="86" spans="1:24" ht="18.75" thickBot="1" x14ac:dyDescent="0.35">
      <c r="A86" s="76" t="s">
        <v>50</v>
      </c>
      <c r="B86" s="77"/>
      <c r="C86" s="124"/>
      <c r="D86" s="78"/>
      <c r="E86" s="55">
        <f>E87+E88</f>
        <v>147373.38459999999</v>
      </c>
      <c r="F86" s="15" t="s">
        <v>51</v>
      </c>
      <c r="G86" s="96"/>
      <c r="H86" s="14"/>
      <c r="K86" s="150"/>
    </row>
    <row r="87" spans="1:24" ht="18" x14ac:dyDescent="0.25">
      <c r="A87" s="70" t="s">
        <v>57</v>
      </c>
      <c r="B87" s="71"/>
      <c r="C87" s="71"/>
      <c r="D87" s="71"/>
      <c r="E87" s="56">
        <f>K60</f>
        <v>110791.07100000001</v>
      </c>
      <c r="F87" s="23" t="s">
        <v>51</v>
      </c>
      <c r="H87" s="150"/>
    </row>
    <row r="88" spans="1:24" ht="18.75" thickBot="1" x14ac:dyDescent="0.35">
      <c r="A88" s="74" t="s">
        <v>58</v>
      </c>
      <c r="B88" s="75"/>
      <c r="C88" s="75"/>
      <c r="D88" s="75"/>
      <c r="E88" s="57">
        <f>K83</f>
        <v>36582.313599999994</v>
      </c>
      <c r="F88" s="24" t="s">
        <v>51</v>
      </c>
      <c r="H88" s="151"/>
    </row>
    <row r="92" spans="1:24" x14ac:dyDescent="0.25">
      <c r="B92" t="s">
        <v>153</v>
      </c>
    </row>
  </sheetData>
  <mergeCells count="1">
    <mergeCell ref="M1:X1"/>
  </mergeCells>
  <phoneticPr fontId="19" type="noConversion"/>
  <pageMargins left="0.7" right="0.7" top="0.75" bottom="0.75" header="0.3" footer="0.3"/>
  <pageSetup scale="29" fitToHeight="3" orientation="landscape"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topLeftCell="A9" workbookViewId="0">
      <selection activeCell="C9" sqref="C9"/>
    </sheetView>
  </sheetViews>
  <sheetFormatPr defaultColWidth="8.85546875" defaultRowHeight="15" x14ac:dyDescent="0.25"/>
  <cols>
    <col min="1" max="1" width="46" customWidth="1"/>
    <col min="2" max="2" width="38.140625" customWidth="1"/>
    <col min="3" max="3" width="82.140625" customWidth="1"/>
  </cols>
  <sheetData>
    <row r="1" spans="1:3" ht="16.5" x14ac:dyDescent="0.25">
      <c r="A1" s="97" t="s">
        <v>61</v>
      </c>
      <c r="B1" s="84"/>
      <c r="C1" s="85"/>
    </row>
    <row r="2" spans="1:3" ht="167.25" customHeight="1" x14ac:dyDescent="0.25">
      <c r="A2" s="86" t="s">
        <v>60</v>
      </c>
      <c r="B2" s="89" t="s">
        <v>0</v>
      </c>
      <c r="C2" s="28" t="s">
        <v>1</v>
      </c>
    </row>
    <row r="3" spans="1:3" ht="16.5" x14ac:dyDescent="0.25">
      <c r="A3" s="87"/>
      <c r="B3" s="90"/>
      <c r="C3" s="27" t="s">
        <v>21</v>
      </c>
    </row>
    <row r="4" spans="1:3" ht="33" x14ac:dyDescent="0.25">
      <c r="A4" s="87"/>
      <c r="B4" s="90"/>
      <c r="C4" s="27" t="s">
        <v>2</v>
      </c>
    </row>
    <row r="5" spans="1:3" ht="49.5" x14ac:dyDescent="0.25">
      <c r="A5" s="87"/>
      <c r="B5" s="91" t="s">
        <v>3</v>
      </c>
      <c r="C5" s="27" t="s">
        <v>22</v>
      </c>
    </row>
    <row r="6" spans="1:3" ht="16.5" x14ac:dyDescent="0.25">
      <c r="A6" s="87"/>
      <c r="B6" s="91"/>
      <c r="C6" s="27" t="s">
        <v>23</v>
      </c>
    </row>
    <row r="7" spans="1:3" ht="66" x14ac:dyDescent="0.25">
      <c r="A7" s="87"/>
      <c r="B7" s="91"/>
      <c r="C7" s="27" t="s">
        <v>24</v>
      </c>
    </row>
    <row r="8" spans="1:3" ht="16.5" x14ac:dyDescent="0.25">
      <c r="A8" s="87"/>
      <c r="B8" s="91"/>
      <c r="C8" s="27" t="s">
        <v>25</v>
      </c>
    </row>
    <row r="9" spans="1:3" ht="66" x14ac:dyDescent="0.3">
      <c r="A9" s="87"/>
      <c r="B9" s="29" t="s">
        <v>4</v>
      </c>
      <c r="C9" s="27" t="s">
        <v>4</v>
      </c>
    </row>
    <row r="10" spans="1:3" ht="115.5" x14ac:dyDescent="0.3">
      <c r="A10" s="87"/>
      <c r="B10" s="29" t="s">
        <v>5</v>
      </c>
      <c r="C10" s="27" t="s">
        <v>5</v>
      </c>
    </row>
    <row r="11" spans="1:3" ht="82.5" x14ac:dyDescent="0.3">
      <c r="A11" s="87"/>
      <c r="B11" s="29" t="s">
        <v>6</v>
      </c>
      <c r="C11" s="27" t="s">
        <v>6</v>
      </c>
    </row>
    <row r="12" spans="1:3" ht="115.5" x14ac:dyDescent="0.3">
      <c r="A12" s="87"/>
      <c r="B12" s="29" t="s">
        <v>7</v>
      </c>
      <c r="C12" s="27" t="s">
        <v>7</v>
      </c>
    </row>
    <row r="13" spans="1:3" ht="33" x14ac:dyDescent="0.3">
      <c r="A13" s="87"/>
      <c r="B13" s="29" t="s">
        <v>8</v>
      </c>
      <c r="C13" s="27" t="s">
        <v>8</v>
      </c>
    </row>
    <row r="14" spans="1:3" ht="33" x14ac:dyDescent="0.3">
      <c r="A14" s="87"/>
      <c r="B14" s="29" t="s">
        <v>9</v>
      </c>
      <c r="C14" s="27" t="s">
        <v>9</v>
      </c>
    </row>
    <row r="15" spans="1:3" ht="66" x14ac:dyDescent="0.3">
      <c r="A15" s="87"/>
      <c r="B15" s="29" t="s">
        <v>19</v>
      </c>
      <c r="C15" s="27" t="s">
        <v>19</v>
      </c>
    </row>
    <row r="16" spans="1:3" ht="33" x14ac:dyDescent="0.3">
      <c r="A16" s="87"/>
      <c r="B16" s="29" t="s">
        <v>10</v>
      </c>
      <c r="C16" s="27" t="s">
        <v>10</v>
      </c>
    </row>
    <row r="17" spans="1:3" ht="33" x14ac:dyDescent="0.3">
      <c r="A17" s="87"/>
      <c r="B17" s="29" t="s">
        <v>11</v>
      </c>
      <c r="C17" s="27" t="s">
        <v>11</v>
      </c>
    </row>
    <row r="18" spans="1:3" ht="49.5" x14ac:dyDescent="0.3">
      <c r="A18" s="87"/>
      <c r="B18" s="29" t="s">
        <v>12</v>
      </c>
      <c r="C18" s="27" t="s">
        <v>12</v>
      </c>
    </row>
    <row r="19" spans="1:3" ht="33" x14ac:dyDescent="0.3">
      <c r="A19" s="87"/>
      <c r="B19" s="29" t="s">
        <v>13</v>
      </c>
      <c r="C19" s="27" t="s">
        <v>13</v>
      </c>
    </row>
    <row r="20" spans="1:3" ht="49.5" x14ac:dyDescent="0.3">
      <c r="A20" s="87"/>
      <c r="B20" s="29" t="s">
        <v>14</v>
      </c>
      <c r="C20" s="27" t="s">
        <v>14</v>
      </c>
    </row>
    <row r="21" spans="1:3" ht="33" x14ac:dyDescent="0.25">
      <c r="A21" s="87"/>
      <c r="B21" s="91" t="s">
        <v>15</v>
      </c>
      <c r="C21" s="27" t="s">
        <v>16</v>
      </c>
    </row>
    <row r="22" spans="1:3" ht="16.5" x14ac:dyDescent="0.25">
      <c r="A22" s="87"/>
      <c r="B22" s="91"/>
      <c r="C22" s="27" t="s">
        <v>17</v>
      </c>
    </row>
    <row r="23" spans="1:3" ht="33" x14ac:dyDescent="0.25">
      <c r="A23" s="87"/>
      <c r="B23" s="91"/>
      <c r="C23" s="27" t="s">
        <v>18</v>
      </c>
    </row>
    <row r="24" spans="1:3" ht="16.5" x14ac:dyDescent="0.25">
      <c r="A24" s="88"/>
      <c r="B24" s="92"/>
      <c r="C24" s="41" t="s">
        <v>20</v>
      </c>
    </row>
    <row r="25" spans="1:3" x14ac:dyDescent="0.25">
      <c r="A25" s="26"/>
    </row>
    <row r="26" spans="1:3" ht="16.5" x14ac:dyDescent="0.3">
      <c r="A26" s="26"/>
      <c r="B26" s="42" t="s">
        <v>67</v>
      </c>
    </row>
    <row r="27" spans="1:3" ht="16.5" x14ac:dyDescent="0.3">
      <c r="A27" s="25"/>
      <c r="B27" s="43" t="s">
        <v>68</v>
      </c>
    </row>
    <row r="28" spans="1:3" ht="16.5" x14ac:dyDescent="0.3">
      <c r="A28" s="25"/>
      <c r="B28" t="s">
        <v>69</v>
      </c>
    </row>
    <row r="29" spans="1:3" x14ac:dyDescent="0.25">
      <c r="B29" t="s">
        <v>70</v>
      </c>
    </row>
    <row r="31" spans="1:3" x14ac:dyDescent="0.25">
      <c r="B31" s="43" t="s">
        <v>71</v>
      </c>
    </row>
    <row r="32" spans="1:3" x14ac:dyDescent="0.25">
      <c r="B32" t="s">
        <v>72</v>
      </c>
    </row>
    <row r="33" spans="2:2" x14ac:dyDescent="0.25">
      <c r="B33" t="s">
        <v>73</v>
      </c>
    </row>
    <row r="34" spans="2:2" x14ac:dyDescent="0.25">
      <c r="B34" t="s">
        <v>74</v>
      </c>
    </row>
    <row r="35" spans="2:2" x14ac:dyDescent="0.25">
      <c r="B35" t="s">
        <v>75</v>
      </c>
    </row>
    <row r="36" spans="2:2" x14ac:dyDescent="0.25">
      <c r="B36" t="s">
        <v>76</v>
      </c>
    </row>
    <row r="37" spans="2:2" x14ac:dyDescent="0.25">
      <c r="B37" t="s">
        <v>77</v>
      </c>
    </row>
    <row r="40" spans="2:2" ht="16.5" x14ac:dyDescent="0.3">
      <c r="B40" s="1" t="s">
        <v>95</v>
      </c>
    </row>
    <row r="41" spans="2:2" ht="16.5" x14ac:dyDescent="0.3">
      <c r="B41" s="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8"/>
  <sheetViews>
    <sheetView workbookViewId="0">
      <selection activeCell="M11" sqref="M11"/>
    </sheetView>
  </sheetViews>
  <sheetFormatPr defaultColWidth="8.85546875" defaultRowHeight="15" x14ac:dyDescent="0.25"/>
  <cols>
    <col min="1" max="1" width="41.85546875" customWidth="1"/>
    <col min="2" max="2" width="14.85546875" customWidth="1"/>
    <col min="3" max="3" width="15.42578125" customWidth="1"/>
    <col min="4" max="4" width="15.7109375" customWidth="1"/>
  </cols>
  <sheetData>
    <row r="1" spans="1:4" ht="18.75" x14ac:dyDescent="0.3">
      <c r="A1" s="94" t="s">
        <v>78</v>
      </c>
      <c r="B1" s="94"/>
      <c r="C1" s="94"/>
      <c r="D1" s="94"/>
    </row>
    <row r="2" spans="1:4" ht="15.75" x14ac:dyDescent="0.25">
      <c r="A2" s="44"/>
    </row>
    <row r="3" spans="1:4" ht="31.5" x14ac:dyDescent="0.25">
      <c r="A3" s="95" t="s">
        <v>79</v>
      </c>
      <c r="B3" s="95"/>
      <c r="C3" s="95"/>
      <c r="D3" s="95"/>
    </row>
    <row r="4" spans="1:4" ht="15.75" x14ac:dyDescent="0.25">
      <c r="A4" s="44" t="s">
        <v>80</v>
      </c>
    </row>
    <row r="5" spans="1:4" ht="31.5" x14ac:dyDescent="0.25">
      <c r="A5" s="45" t="s">
        <v>81</v>
      </c>
      <c r="B5" s="46" t="s">
        <v>82</v>
      </c>
      <c r="C5" s="46" t="s">
        <v>83</v>
      </c>
      <c r="D5" s="46" t="s">
        <v>84</v>
      </c>
    </row>
    <row r="6" spans="1:4" ht="15.75" x14ac:dyDescent="0.25">
      <c r="A6" s="47" t="s">
        <v>85</v>
      </c>
      <c r="B6" s="48">
        <v>49</v>
      </c>
      <c r="C6" s="48">
        <v>56</v>
      </c>
      <c r="D6" s="48">
        <v>63</v>
      </c>
    </row>
    <row r="7" spans="1:4" ht="15.75" x14ac:dyDescent="0.25">
      <c r="A7" s="49" t="s">
        <v>86</v>
      </c>
      <c r="B7" s="50">
        <v>36</v>
      </c>
      <c r="C7" s="50">
        <v>42</v>
      </c>
      <c r="D7" s="50">
        <v>47</v>
      </c>
    </row>
    <row r="8" spans="1:4" ht="15.75" x14ac:dyDescent="0.25">
      <c r="A8" s="49" t="s">
        <v>87</v>
      </c>
      <c r="B8" s="50">
        <f>B6+B7</f>
        <v>85</v>
      </c>
      <c r="C8" s="50">
        <f>C6+C7</f>
        <v>98</v>
      </c>
      <c r="D8" s="50">
        <f>D6+D7</f>
        <v>110</v>
      </c>
    </row>
    <row r="9" spans="1:4" ht="15.75" x14ac:dyDescent="0.25">
      <c r="A9" s="51"/>
      <c r="B9" s="52"/>
      <c r="C9" s="52"/>
      <c r="D9" s="52"/>
    </row>
    <row r="10" spans="1:4" ht="47.25" x14ac:dyDescent="0.25">
      <c r="A10" s="95" t="s">
        <v>88</v>
      </c>
      <c r="B10" s="95"/>
      <c r="C10" s="95"/>
      <c r="D10" s="95"/>
    </row>
    <row r="11" spans="1:4" ht="63" x14ac:dyDescent="0.25">
      <c r="A11" s="93" t="s">
        <v>89</v>
      </c>
      <c r="B11" s="93"/>
      <c r="C11" s="93"/>
      <c r="D11" s="93"/>
    </row>
    <row r="12" spans="1:4" ht="31.5" x14ac:dyDescent="0.25">
      <c r="A12" s="45" t="s">
        <v>81</v>
      </c>
      <c r="B12" s="46" t="s">
        <v>82</v>
      </c>
      <c r="C12" s="46" t="s">
        <v>83</v>
      </c>
      <c r="D12" s="46" t="s">
        <v>84</v>
      </c>
    </row>
    <row r="13" spans="1:4" ht="15.75" x14ac:dyDescent="0.25">
      <c r="A13" s="47" t="s">
        <v>85</v>
      </c>
      <c r="B13" s="48">
        <v>42</v>
      </c>
      <c r="C13" s="48">
        <v>49</v>
      </c>
      <c r="D13" s="48">
        <v>56</v>
      </c>
    </row>
    <row r="14" spans="1:4" ht="15.75" x14ac:dyDescent="0.25">
      <c r="A14" s="49" t="s">
        <v>86</v>
      </c>
      <c r="B14" s="50">
        <v>31</v>
      </c>
      <c r="C14" s="50">
        <v>36</v>
      </c>
      <c r="D14" s="50">
        <v>42</v>
      </c>
    </row>
    <row r="15" spans="1:4" ht="15.75" x14ac:dyDescent="0.25">
      <c r="A15" s="49" t="s">
        <v>87</v>
      </c>
      <c r="B15" s="50">
        <f>B13+B14</f>
        <v>73</v>
      </c>
      <c r="C15" s="50">
        <f>C13+C14</f>
        <v>85</v>
      </c>
      <c r="D15" s="50">
        <f>D13+D14</f>
        <v>98</v>
      </c>
    </row>
    <row r="16" spans="1:4" ht="15.75" x14ac:dyDescent="0.25">
      <c r="A16" s="51"/>
      <c r="B16" s="52"/>
      <c r="C16" s="52"/>
      <c r="D16" s="52"/>
    </row>
    <row r="17" spans="1:4" ht="47.25" x14ac:dyDescent="0.25">
      <c r="A17" s="95" t="s">
        <v>90</v>
      </c>
      <c r="B17" s="95"/>
      <c r="C17" s="95"/>
      <c r="D17" s="95"/>
    </row>
    <row r="18" spans="1:4" ht="78.75" x14ac:dyDescent="0.25">
      <c r="A18" s="93" t="s">
        <v>91</v>
      </c>
      <c r="B18" s="93"/>
      <c r="C18" s="93"/>
      <c r="D18" s="93"/>
    </row>
    <row r="19" spans="1:4" ht="31.5" x14ac:dyDescent="0.25">
      <c r="A19" s="45" t="s">
        <v>81</v>
      </c>
      <c r="B19" s="46" t="s">
        <v>82</v>
      </c>
      <c r="C19" s="46" t="s">
        <v>83</v>
      </c>
      <c r="D19" s="46" t="s">
        <v>84</v>
      </c>
    </row>
    <row r="20" spans="1:4" ht="15.75" x14ac:dyDescent="0.25">
      <c r="A20" s="47" t="s">
        <v>85</v>
      </c>
      <c r="B20" s="48">
        <v>35</v>
      </c>
      <c r="C20" s="48">
        <v>42</v>
      </c>
      <c r="D20" s="48">
        <v>49</v>
      </c>
    </row>
    <row r="21" spans="1:4" ht="15.75" x14ac:dyDescent="0.25">
      <c r="A21" s="49" t="s">
        <v>86</v>
      </c>
      <c r="B21" s="50">
        <v>26</v>
      </c>
      <c r="C21" s="50">
        <v>31</v>
      </c>
      <c r="D21" s="50">
        <v>36</v>
      </c>
    </row>
    <row r="22" spans="1:4" ht="15.75" x14ac:dyDescent="0.25">
      <c r="A22" s="49" t="s">
        <v>87</v>
      </c>
      <c r="B22" s="50">
        <f>B20+B21</f>
        <v>61</v>
      </c>
      <c r="C22" s="50">
        <f>C20+C21</f>
        <v>73</v>
      </c>
      <c r="D22" s="50">
        <f>D20+D21</f>
        <v>85</v>
      </c>
    </row>
    <row r="23" spans="1:4" ht="15.75" x14ac:dyDescent="0.25">
      <c r="A23" s="44"/>
    </row>
    <row r="24" spans="1:4" ht="94.5" x14ac:dyDescent="0.25">
      <c r="A24" s="93" t="s">
        <v>92</v>
      </c>
      <c r="B24" s="93"/>
      <c r="C24" s="93"/>
      <c r="D24" s="93"/>
    </row>
    <row r="25" spans="1:4" ht="31.5" x14ac:dyDescent="0.25">
      <c r="A25" s="45" t="s">
        <v>81</v>
      </c>
      <c r="B25" s="46" t="s">
        <v>93</v>
      </c>
      <c r="C25" s="53" t="s">
        <v>94</v>
      </c>
    </row>
    <row r="26" spans="1:4" ht="15.75" x14ac:dyDescent="0.25">
      <c r="A26" s="47" t="s">
        <v>85</v>
      </c>
      <c r="B26" s="48">
        <v>18</v>
      </c>
      <c r="C26" s="48">
        <v>25</v>
      </c>
      <c r="D26" s="54"/>
    </row>
    <row r="27" spans="1:4" ht="15.75" x14ac:dyDescent="0.25">
      <c r="A27" s="49" t="s">
        <v>86</v>
      </c>
      <c r="B27" s="50">
        <v>13</v>
      </c>
      <c r="C27" s="50">
        <v>18</v>
      </c>
    </row>
    <row r="28" spans="1:4" ht="15.75" x14ac:dyDescent="0.25">
      <c r="A28" s="49" t="s">
        <v>87</v>
      </c>
      <c r="B28" s="50">
        <f>B26+B27</f>
        <v>31</v>
      </c>
      <c r="C28" s="50">
        <f>C26+C27</f>
        <v>43</v>
      </c>
      <c r="D28"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Model - Buget Plan de afaceri</vt:lpstr>
      <vt:lpstr>Cheltuieli Eligibile</vt:lpstr>
      <vt:lpstr>Plafon Salarii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Cornelia Mirela Minciunescu</cp:lastModifiedBy>
  <cp:lastPrinted>2019-01-25T12:05:40Z</cp:lastPrinted>
  <dcterms:created xsi:type="dcterms:W3CDTF">2018-04-26T16:04:39Z</dcterms:created>
  <dcterms:modified xsi:type="dcterms:W3CDTF">2019-01-25T12:21:33Z</dcterms:modified>
</cp:coreProperties>
</file>