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210" windowWidth="13470" windowHeight="7620"/>
  </bookViews>
  <sheets>
    <sheet name="Buget Plan de afaceri_106932" sheetId="4" r:id="rId1"/>
    <sheet name="CHELTUIELI DIN SUBVENTIE" sheetId="5" r:id="rId2"/>
    <sheet name="Cheltuieli Eligibile" sheetId="3" r:id="rId3"/>
    <sheet name="Sheet2" sheetId="6" r:id="rId4"/>
  </sheets>
  <calcPr calcId="145621"/>
</workbook>
</file>

<file path=xl/calcChain.xml><?xml version="1.0" encoding="utf-8"?>
<calcChain xmlns="http://schemas.openxmlformats.org/spreadsheetml/2006/main">
  <c r="C17" i="5" l="1"/>
  <c r="C21" i="5" s="1"/>
  <c r="K4" i="4" l="1"/>
  <c r="K5" i="4"/>
  <c r="M15" i="4" l="1"/>
  <c r="M12" i="4"/>
  <c r="M8" i="4"/>
  <c r="M6" i="4"/>
  <c r="K13" i="4" l="1"/>
  <c r="K14" i="4" l="1"/>
  <c r="I14" i="4" s="1"/>
  <c r="J14" i="4"/>
  <c r="H4" i="4" l="1"/>
  <c r="M18" i="4" l="1"/>
  <c r="K7" i="4"/>
  <c r="H5" i="4"/>
  <c r="K12" i="4" l="1"/>
  <c r="K11" i="4"/>
  <c r="M11" i="4" s="1"/>
  <c r="K9" i="4"/>
  <c r="I18" i="4" l="1"/>
  <c r="J18" i="4"/>
  <c r="H18" i="4" s="1"/>
  <c r="J8" i="4"/>
  <c r="J9" i="4"/>
  <c r="J11" i="4"/>
  <c r="J12" i="4"/>
  <c r="J6" i="4"/>
  <c r="I8" i="4"/>
  <c r="I9" i="4"/>
  <c r="I11" i="4"/>
  <c r="I12" i="4"/>
  <c r="I6" i="4"/>
  <c r="X19" i="4" l="1"/>
  <c r="W19" i="4"/>
  <c r="V19" i="4"/>
  <c r="U19" i="4"/>
  <c r="T19" i="4"/>
  <c r="S19" i="4"/>
  <c r="R19" i="4"/>
  <c r="Q19" i="4"/>
  <c r="P19" i="4"/>
  <c r="O19" i="4"/>
  <c r="N19" i="4"/>
  <c r="M19" i="4"/>
  <c r="L19" i="4"/>
  <c r="K19" i="4"/>
  <c r="X16" i="4"/>
  <c r="W16" i="4"/>
  <c r="V16" i="4"/>
  <c r="U16" i="4"/>
  <c r="T16" i="4"/>
  <c r="S16" i="4"/>
  <c r="R16" i="4"/>
  <c r="Q16" i="4"/>
  <c r="P16" i="4"/>
  <c r="O16" i="4"/>
  <c r="N16" i="4"/>
  <c r="M16" i="4"/>
  <c r="L16" i="4"/>
  <c r="E22" i="4"/>
  <c r="M20" i="4" l="1"/>
  <c r="Q20" i="4"/>
  <c r="U20" i="4"/>
  <c r="L20" i="4"/>
  <c r="P20" i="4"/>
  <c r="T20" i="4"/>
  <c r="X20" i="4"/>
  <c r="N20" i="4"/>
  <c r="R20" i="4"/>
  <c r="V20" i="4"/>
  <c r="O20" i="4"/>
  <c r="S20" i="4"/>
  <c r="W20" i="4"/>
  <c r="J19" i="4" l="1"/>
  <c r="I10" i="4"/>
  <c r="J10" i="4"/>
  <c r="I13" i="4"/>
  <c r="J13" i="4"/>
  <c r="I15" i="4"/>
  <c r="K16" i="4"/>
  <c r="K20" i="4" s="1"/>
  <c r="J15" i="4"/>
  <c r="J16" i="4" l="1"/>
  <c r="J20" i="4" s="1"/>
</calcChain>
</file>

<file path=xl/sharedStrings.xml><?xml version="1.0" encoding="utf-8"?>
<sst xmlns="http://schemas.openxmlformats.org/spreadsheetml/2006/main" count="178" uniqueCount="124">
  <si>
    <t>1. Cheltuieli cu salariile personalului nou-angajat</t>
  </si>
  <si>
    <t>1.1. Cheltuieli salariale</t>
  </si>
  <si>
    <t>1.3. Contribuţii sociale aferente cheltuielilor salariale şi cheltuielilor asimilate acestora (contribuţii angajaţi şi angajatori)</t>
  </si>
  <si>
    <t>2. Cheltuieli cu deplasarea personalului întreprinderilor nou-înfiinţate:</t>
  </si>
  <si>
    <t>3. Cheltuieli aferente diverselor achiziţii de servicii specializate, pentru care beneficiarul ajutorului de minimis nu are expertiza necesară</t>
  </si>
  <si>
    <t>4. Cheltuieli cu achiziția de active fixe corporale (altele decât terenuri și imobile), obiecte de inventar, materii prime și materiale, inclusiv materiale consumabile, alte cheltuieli pentru investiţii necesare funcţionării întreprinderilor</t>
  </si>
  <si>
    <t>5. Cheltuieli cu închirierea de sedii (inclusiv depozite), spații pentru desfășurarea diverselor activițăți ale întreprinderii, echipamente, vehicule, diverse bunuri</t>
  </si>
  <si>
    <t>6. Cheltuieli de leasing fără achiziție (leasing operațional) aferente funcţionării întreprinderilor (rate de leasing operațional plătite de întreprindere pentru: echipamente, vehicule, diverse bunuri mobile și imobile)</t>
  </si>
  <si>
    <t>7. Utilităţi aferente funcţionării întreprinderilor</t>
  </si>
  <si>
    <t>8. Servicii de administrare a clădirilor aferente funcţionării întreprinderilor</t>
  </si>
  <si>
    <t>10. Arhivare de documente aferente funcţionării întreprinderilor</t>
  </si>
  <si>
    <t>11. Amortizare de active aferente funcţionării întreprinderilor</t>
  </si>
  <si>
    <t>12. Cheltuieli financiare şi juridice (notariale) aferente funcţionării întreprinderilor</t>
  </si>
  <si>
    <t>13. Conectare la reţele informatice aferente funcţionării întreprinderilor</t>
  </si>
  <si>
    <t>14. Cheltuieli de informare şi publicitate aferente funcţionării întreprinderilor</t>
  </si>
  <si>
    <t>15. Alte cheltuieli aferente funcţionării întreprinderilor</t>
  </si>
  <si>
    <t>15.1. Prelucrare de date</t>
  </si>
  <si>
    <t>15.2. Întreţinere, actualizare şi dezvoltare de aplicaţii informatice</t>
  </si>
  <si>
    <t>15.3. Achiziţionare de publicaţii, cărţi, reviste de specialitate relevante pentru operaţiune, în format tipărit şi/sau electronic</t>
  </si>
  <si>
    <t>9. Servicii de întreţinere şi reparare de echipamente şi mijloace de transport aferente funcţionării întreprinderilor</t>
  </si>
  <si>
    <t>15.4. Concesiuni, brevete, licenţe, mărci comerciale, drepturi şi active similare</t>
  </si>
  <si>
    <t>1.2. Onorarii / venituri asimilate salariilor pentru experți proprii/ cooptați</t>
  </si>
  <si>
    <t>2.1. Cheltuieli pentru cazare</t>
  </si>
  <si>
    <t>2.2. Cheltuieli cu diurna personalului propriu</t>
  </si>
  <si>
    <t>2.3. Cheltuieli pentru transportul persoanelor (inclusiv transportul efectuat cu mijloacele de transport în comun sau taxi, gară, autogară sau port şi locul delegării ori locul de cazare, precum şi transportul efectuat pe distanța dintre locul de cazare şi locul delegării)</t>
  </si>
  <si>
    <t>2.4. Taxe şi asigurări de călătorie și asigurări medicale aferente deplasării</t>
  </si>
  <si>
    <t>Denumire Cheltuiala</t>
  </si>
  <si>
    <t>Categorie cheltuiala</t>
  </si>
  <si>
    <t>Cost Unitar fara TVA</t>
  </si>
  <si>
    <t>Unitate de masura</t>
  </si>
  <si>
    <t>Tip Cheltuiala</t>
  </si>
  <si>
    <t>Total fara TVA</t>
  </si>
  <si>
    <t>Contributie Proprie</t>
  </si>
  <si>
    <t>L1</t>
  </si>
  <si>
    <t>L2</t>
  </si>
  <si>
    <t>L3</t>
  </si>
  <si>
    <t>L4</t>
  </si>
  <si>
    <t>L5</t>
  </si>
  <si>
    <t>L6</t>
  </si>
  <si>
    <t>L7</t>
  </si>
  <si>
    <t>L8</t>
  </si>
  <si>
    <t>L9</t>
  </si>
  <si>
    <t>L10</t>
  </si>
  <si>
    <t>L11</t>
  </si>
  <si>
    <t>L12</t>
  </si>
  <si>
    <t>Buget Total Plan de Afaceri</t>
  </si>
  <si>
    <t>Nr. Crt.</t>
  </si>
  <si>
    <t>lei</t>
  </si>
  <si>
    <t>Descriere Cheltuiala</t>
  </si>
  <si>
    <t>Buget Total Plan de Afaceri - TRANSA I</t>
  </si>
  <si>
    <t>Buget Total Plan de Afaceri - TRANSA II</t>
  </si>
  <si>
    <t>TRANSA II</t>
  </si>
  <si>
    <t>TRANSA I</t>
  </si>
  <si>
    <r>
      <rPr>
        <b/>
        <sz val="11"/>
        <color theme="1"/>
        <rFont val="Trebuchet MS"/>
        <family val="2"/>
        <charset val="238"/>
      </rPr>
      <t>Transa I -</t>
    </r>
    <r>
      <rPr>
        <sz val="11"/>
        <color theme="1"/>
        <rFont val="Trebuchet MS"/>
        <family val="2"/>
        <charset val="238"/>
      </rPr>
      <t xml:space="preserve"> max. 75% din valoarea ajutorului de minimis, aprobat pe baza planului de afaceri selectat castigator, prevazut in contractul de subventie. </t>
    </r>
  </si>
  <si>
    <r>
      <rPr>
        <b/>
        <sz val="11"/>
        <color theme="1"/>
        <rFont val="Trebuchet MS"/>
        <family val="2"/>
        <charset val="238"/>
      </rPr>
      <t xml:space="preserve">Transa II </t>
    </r>
    <r>
      <rPr>
        <sz val="11"/>
        <color theme="1"/>
        <rFont val="Trebuchet MS"/>
        <family val="2"/>
        <charset val="238"/>
      </rPr>
      <t>- diferenta pana la valoarea totala a ajutorului de minimis, dupa ce beneficiarul ajutorului de minimis face dovada ca a realizat din activitatea curenta, in max. 12 luni, venituri reprezentand minimum 30% din valoarea transei initiale. In cazul in care acest termen nu este respectat, transa finala nu se mai acorda.</t>
    </r>
  </si>
  <si>
    <t>CHELTUIELI DIRECTE</t>
  </si>
  <si>
    <t>CHELTUIELI ELIGIBILE PLAN DE AFACERI ROMANIA START-UP PLUS</t>
  </si>
  <si>
    <t>PLAFOANE de cheltuieli</t>
  </si>
  <si>
    <t>Cheltuieli pentru închirieri şi leasing, necesare derulării activităților proiectului</t>
  </si>
  <si>
    <t>Pentru închirierea de spaţii plafonul maxim eligibil este de 75 lei/mp/lună, inclusiv TVA.</t>
  </si>
  <si>
    <t>Pentru închirierea/leasingul operațional de autovehicule plafonul maxim eligibil este de 200 lei/zi, inclusiv TVA</t>
  </si>
  <si>
    <t>Pentru achiziţia de echipamente au fost stabilite plafoane pentru:</t>
  </si>
  <si>
    <t>* laptop/notebook - 4.000 lei inclusiv TVA;</t>
  </si>
  <si>
    <t>* computer desktop - 3.500 lei inclusiv TVA;</t>
  </si>
  <si>
    <t>* videoproiector - 2.500 lei inclusiv TVA;</t>
  </si>
  <si>
    <t>* imprimantă - 3.000 lei inclusiv TVA;</t>
  </si>
  <si>
    <t>* multifuncţională - 12.000 lei inclusiv TVA;</t>
  </si>
  <si>
    <t>* tabletă - 900 lei inclusiv TVA.</t>
  </si>
  <si>
    <t>Ch. Fixa</t>
  </si>
  <si>
    <t>Ch. Variabila</t>
  </si>
  <si>
    <t>SALARIU ANGAJAT 2</t>
  </si>
  <si>
    <t>SALARIU  ANGAJAT 1</t>
  </si>
  <si>
    <t>Echipamente/ Aparatura</t>
  </si>
  <si>
    <t>CHIRIE</t>
  </si>
  <si>
    <t xml:space="preserve">Chirie pentru punct de lucru </t>
  </si>
  <si>
    <t>Reparaţii/Întreţinere/amenajare</t>
  </si>
  <si>
    <t>TVA 19%</t>
  </si>
  <si>
    <t xml:space="preserve">Cheltuieli cu materii prime şi materiale consumabile </t>
  </si>
  <si>
    <t>Cheltuieli cu materii prime şi materiale consumabile aferente activităţii desfaşurate. Se achizitioneaza in totalitate in prima luna pentru tot anul</t>
  </si>
  <si>
    <t>Reparaţii/Întreţinere si amenajare, personalizare centru, aceste servicii se efectueaza in luna 1</t>
  </si>
  <si>
    <t>Utilităţi( apa calda, gaze, lumina, caldura, tv, consumul cu echipamentele de lucru, internet,  telefon)</t>
  </si>
  <si>
    <t>Costuri funcţionare birou(birou+infiintare firma+casa marcat)</t>
  </si>
  <si>
    <t>Cheltuieli de marketing (PROMOVARE SI PUBLICITATE)</t>
  </si>
  <si>
    <t xml:space="preserve">Salariu complet (Salariu+Contribuţii sociale aferente cheltuielilor salariale şi cheltuielilor asimilate acestora +contribuţii angajaţi şi angajator) 2147 LEI/LUNA SALARIU COMPLET </t>
  </si>
  <si>
    <t>PROMOVARE</t>
  </si>
  <si>
    <t>SERVICII CU TERTII</t>
  </si>
  <si>
    <t>FUNCTIONARE BIROU+ INFIINTARE FIRMA</t>
  </si>
  <si>
    <t>UTILITATI</t>
  </si>
  <si>
    <t>ALTE CHELTUIELI</t>
  </si>
  <si>
    <t>Cheltuieli neprevazute( cresteri salariale, cresteri euro, cresteri preturi la consumabile, depasirea bugetului cu utilitatile, etc.) SE POT FOLOSII PARTIAL SAU TOTAL, ORICAND.</t>
  </si>
  <si>
    <t>PANOURI SOLARE SI FOTOVOLTAICE</t>
  </si>
  <si>
    <t xml:space="preserve">Achizitia de panouri fotovoltaice si solare, necesare pentru reducerea costurilor cu utilitatile. Se pot folosii in oricare din luna 1 si/sau luna 2  </t>
  </si>
  <si>
    <t xml:space="preserve">Buget Maxim Plan de afaceri </t>
  </si>
  <si>
    <t>Cantitate in LUNI</t>
  </si>
  <si>
    <t>Total cu TVA/AN</t>
  </si>
  <si>
    <t>LUNA</t>
  </si>
  <si>
    <t>BUC</t>
  </si>
  <si>
    <t>Servicii Contabilitate</t>
  </si>
  <si>
    <t xml:space="preserve">Colaborare cu firma pentru servicii externe de contabilitate </t>
  </si>
  <si>
    <t>luna</t>
  </si>
  <si>
    <t>Servicii cu terţii ( expertiza juridica, BGS, dezinsectie,  etc.)</t>
  </si>
  <si>
    <t>PENTRU 6-8 PROCEDURI</t>
  </si>
  <si>
    <t>NR.CRT</t>
  </si>
  <si>
    <t>CHELTUIELI SUPORTATI DIN SUBVENTIE</t>
  </si>
  <si>
    <t>TOTAL TRANSA I</t>
  </si>
  <si>
    <t>TOTAL TRANSA II</t>
  </si>
  <si>
    <t>TOTAL CHELTUIELI DIN SUBVENTIE</t>
  </si>
  <si>
    <t>Salarii( doi angajati pentru 10 luni)</t>
  </si>
  <si>
    <t>Reparatii/ intretinere/ amenajare</t>
  </si>
  <si>
    <t>Alte tipuri de cheltuieli (neprevazute)</t>
  </si>
  <si>
    <t xml:space="preserve">Contabilitate </t>
  </si>
  <si>
    <t>Servicii cu tertii ( doar jumatate din totalul cheltuielilor din primul an)*</t>
  </si>
  <si>
    <t>Cheltuieli pentru investitii (aport propriu pentru aparatura)**</t>
  </si>
  <si>
    <t>Utilitati ( doar jumatate din totalul cheltuielilor din primul an)*</t>
  </si>
  <si>
    <t>Achizitie panouri fotovoltaice si panouri solare</t>
  </si>
  <si>
    <t>** Reprezinta doar o parte din suma alocata  ca si coeficient pentru achizitia aparaturii.</t>
  </si>
  <si>
    <t>Cheltuieli de marketing ( doar o parte din totalul cheltuielilor din primul an)***</t>
  </si>
  <si>
    <t>*** Reprezinta doar un procent din totalul sumei alocate pentru promovare si publicitate. Urmand ca restul sumei specificat in buget si Fluxul de nuerar, sa fie intregit pe parcursul urmatoarelor luni din venitul generat de Societate.</t>
  </si>
  <si>
    <t>Chirie ( doar jumatate din totalul cheltuielilor din primul an)*</t>
  </si>
  <si>
    <t xml:space="preserve">Suportat din subventie                 RON </t>
  </si>
  <si>
    <t>Cheltuieli cu materii prime şi materiale consumabile aferente activităţii desfaşurate (doar jumatate din totalul cheltuielilor din primul an)*</t>
  </si>
  <si>
    <t>Cheltuieli suportate de subventie</t>
  </si>
  <si>
    <t>Achizitie aparatura pentru 6-8 proceduri de remodelare corporala si slabire</t>
  </si>
  <si>
    <t>* Reprezinta doar jumatate din suma totala alocata primului an( suma alocata primelor luni  de implementare). Urmand ca restul sumei specificat in buget si Fluxul de numerar, sa fie intregit pe parcursul urmatoarelor luni din venitul generat de Societate.</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</si>
</sst>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238"/>
      <scheme val="minor"/>
    </font>
    <font>
      <b/>
      <sz val="12"/>
      <color theme="1"/>
      <name val="Trebuchet MS"/>
      <family val="2"/>
      <charset val="238"/>
    </font>
    <font>
      <b/>
      <sz val="12"/>
      <name val="Trebuchet MS"/>
      <family val="2"/>
      <charset val="238"/>
    </font>
    <font>
      <sz val="12"/>
      <color theme="1"/>
      <name val="Trebuchet MS"/>
      <family val="2"/>
      <charset val="238"/>
    </font>
    <font>
      <sz val="11"/>
      <color theme="1"/>
      <name val="Trebuchet MS"/>
      <family val="2"/>
      <charset val="238"/>
    </font>
    <font>
      <sz val="11"/>
      <name val="Trebuchet MS"/>
      <family val="2"/>
      <charset val="238"/>
    </font>
    <font>
      <b/>
      <sz val="11"/>
      <color theme="1"/>
      <name val="Trebuchet MS"/>
      <family val="2"/>
      <charset val="238"/>
    </font>
    <font>
      <b/>
      <sz val="11"/>
      <name val="Trebuchet MS"/>
      <family val="2"/>
      <charset val="238"/>
    </font>
    <font>
      <b/>
      <sz val="11"/>
      <color rgb="FFFF0000"/>
      <name val="Trebuchet MS"/>
      <family val="2"/>
      <charset val="238"/>
    </font>
    <font>
      <b/>
      <sz val="11"/>
      <color theme="1"/>
      <name val="Calibri"/>
      <family val="2"/>
      <charset val="238"/>
      <scheme val="minor"/>
    </font>
    <font>
      <b/>
      <sz val="14"/>
      <color theme="1"/>
      <name val="Trebuchet MS"/>
      <family val="2"/>
    </font>
    <font>
      <b/>
      <sz val="14"/>
      <name val="Trebuchet MS"/>
      <family val="2"/>
    </font>
    <font>
      <sz val="12"/>
      <name val="Trebuchet MS"/>
      <family val="2"/>
      <charset val="238"/>
    </font>
    <font>
      <sz val="10"/>
      <color theme="1"/>
      <name val="Trebuchet MS"/>
      <family val="2"/>
      <charset val="238"/>
    </font>
    <font>
      <b/>
      <sz val="12"/>
      <name val="Trebuchet MS"/>
      <family val="2"/>
    </font>
    <font>
      <sz val="10"/>
      <name val="Trebuchet MS"/>
      <family val="2"/>
    </font>
    <font>
      <sz val="8"/>
      <color theme="1"/>
      <name val="Calibri"/>
      <family val="2"/>
      <charset val="238"/>
      <scheme val="minor"/>
    </font>
    <font>
      <b/>
      <sz val="11"/>
      <color rgb="FFFF0000"/>
      <name val="Calibri"/>
      <family val="2"/>
      <scheme val="minor"/>
    </font>
    <font>
      <b/>
      <sz val="12"/>
      <color rgb="FFFF0000"/>
      <name val="Calibri"/>
      <family val="2"/>
      <scheme val="minor"/>
    </font>
    <font>
      <b/>
      <sz val="11"/>
      <color theme="8" tint="-0.249977111117893"/>
      <name val="Calibri"/>
      <family val="2"/>
      <scheme val="minor"/>
    </font>
    <font>
      <b/>
      <sz val="14"/>
      <color theme="1"/>
      <name val="Calibri"/>
      <family val="2"/>
      <scheme val="minor"/>
    </font>
  </fonts>
  <fills count="21">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rgb="FF00FF00"/>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6" tint="0.59999389629810485"/>
        <bgColor indexed="64"/>
      </patternFill>
    </fill>
    <fill>
      <patternFill patternType="solid">
        <fgColor rgb="FFFF66FF"/>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theme="9" tint="-0.249977111117893"/>
        <bgColor indexed="64"/>
      </patternFill>
    </fill>
    <fill>
      <patternFill patternType="solid">
        <fgColor theme="3" tint="0.39997558519241921"/>
        <bgColor indexed="64"/>
      </patternFill>
    </fill>
    <fill>
      <patternFill patternType="solid">
        <fgColor theme="9" tint="0.59999389629810485"/>
        <bgColor indexed="64"/>
      </patternFill>
    </fill>
  </fills>
  <borders count="42">
    <border>
      <left/>
      <right/>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s>
  <cellStyleXfs count="1">
    <xf numFmtId="0" fontId="0" fillId="0" borderId="0"/>
  </cellStyleXfs>
  <cellXfs count="160">
    <xf numFmtId="0" fontId="0" fillId="0" borderId="0" xfId="0"/>
    <xf numFmtId="0" fontId="3" fillId="0" borderId="0" xfId="0" applyFont="1"/>
    <xf numFmtId="0" fontId="4" fillId="5" borderId="8" xfId="0" applyFont="1" applyFill="1" applyBorder="1"/>
    <xf numFmtId="0" fontId="4" fillId="5" borderId="22" xfId="0" applyFont="1" applyFill="1" applyBorder="1"/>
    <xf numFmtId="0" fontId="4" fillId="0" borderId="0" xfId="0" applyFont="1"/>
    <xf numFmtId="4" fontId="5" fillId="0" borderId="7" xfId="0" applyNumberFormat="1" applyFont="1" applyFill="1" applyBorder="1" applyAlignment="1">
      <alignment horizontal="right" vertical="center" wrapText="1"/>
    </xf>
    <xf numFmtId="0" fontId="4" fillId="0" borderId="17" xfId="0" applyFont="1" applyBorder="1"/>
    <xf numFmtId="0" fontId="4" fillId="2" borderId="32" xfId="0" applyFont="1" applyFill="1" applyBorder="1"/>
    <xf numFmtId="0" fontId="4" fillId="0" borderId="7" xfId="0" applyFont="1" applyBorder="1" applyAlignment="1">
      <alignment wrapText="1"/>
    </xf>
    <xf numFmtId="0" fontId="5" fillId="0" borderId="0" xfId="0" applyFont="1" applyFill="1" applyBorder="1" applyAlignment="1">
      <alignment horizontal="left"/>
    </xf>
    <xf numFmtId="49" fontId="5" fillId="0" borderId="0" xfId="0" applyNumberFormat="1" applyFont="1" applyFill="1" applyBorder="1" applyAlignment="1">
      <alignment horizontal="center"/>
    </xf>
    <xf numFmtId="0" fontId="5" fillId="0" borderId="0" xfId="0" applyFont="1" applyFill="1" applyBorder="1"/>
    <xf numFmtId="3" fontId="2" fillId="4" borderId="10" xfId="0" applyNumberFormat="1" applyFont="1" applyFill="1" applyBorder="1" applyAlignment="1">
      <alignment horizontal="center" vertical="center"/>
    </xf>
    <xf numFmtId="49" fontId="2" fillId="4" borderId="11" xfId="0" applyNumberFormat="1" applyFont="1" applyFill="1" applyBorder="1" applyAlignment="1">
      <alignment horizontal="center" vertical="center"/>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4" fontId="2" fillId="6" borderId="1" xfId="0" applyNumberFormat="1" applyFont="1" applyFill="1" applyBorder="1"/>
    <xf numFmtId="4" fontId="2" fillId="7" borderId="1" xfId="0" applyNumberFormat="1" applyFont="1" applyFill="1" applyBorder="1"/>
    <xf numFmtId="3" fontId="2" fillId="8" borderId="8" xfId="0" applyNumberFormat="1" applyFont="1" applyFill="1" applyBorder="1" applyAlignment="1">
      <alignment horizontal="center" vertical="center"/>
    </xf>
    <xf numFmtId="49" fontId="2" fillId="8" borderId="22" xfId="0" applyNumberFormat="1" applyFont="1" applyFill="1" applyBorder="1" applyAlignment="1">
      <alignment horizontal="center" vertical="center"/>
    </xf>
    <xf numFmtId="3" fontId="2" fillId="2" borderId="19" xfId="0" applyNumberFormat="1" applyFont="1" applyFill="1" applyBorder="1" applyAlignment="1">
      <alignment horizontal="center" vertical="center"/>
    </xf>
    <xf numFmtId="49" fontId="2" fillId="2" borderId="20" xfId="0" applyNumberFormat="1" applyFont="1" applyFill="1" applyBorder="1" applyAlignment="1">
      <alignment horizontal="center" vertical="center"/>
    </xf>
    <xf numFmtId="0" fontId="4" fillId="0" borderId="0" xfId="0" applyFont="1" applyAlignment="1">
      <alignment wrapText="1"/>
    </xf>
    <xf numFmtId="0" fontId="6" fillId="0" borderId="0" xfId="0" applyFont="1" applyAlignment="1">
      <alignment vertical="center" textRotation="255"/>
    </xf>
    <xf numFmtId="0" fontId="4" fillId="0" borderId="7" xfId="0" applyFont="1" applyBorder="1" applyAlignment="1">
      <alignment horizontal="left" vertical="center" wrapText="1"/>
    </xf>
    <xf numFmtId="0" fontId="4" fillId="0" borderId="17" xfId="0" applyFont="1" applyBorder="1" applyAlignment="1">
      <alignment horizontal="left" vertical="center" wrapText="1"/>
    </xf>
    <xf numFmtId="0" fontId="4" fillId="0" borderId="22" xfId="0" applyFont="1" applyBorder="1" applyAlignment="1">
      <alignment horizontal="left" vertical="center" wrapText="1"/>
    </xf>
    <xf numFmtId="0" fontId="4" fillId="0" borderId="13" xfId="0" applyFont="1" applyBorder="1" applyAlignment="1">
      <alignment wrapText="1"/>
    </xf>
    <xf numFmtId="4" fontId="5" fillId="0" borderId="8" xfId="0" applyNumberFormat="1" applyFont="1" applyFill="1" applyBorder="1" applyAlignment="1">
      <alignment horizontal="center" vertical="center" wrapText="1"/>
    </xf>
    <xf numFmtId="4" fontId="5" fillId="0" borderId="7" xfId="0" applyNumberFormat="1" applyFont="1" applyFill="1" applyBorder="1" applyAlignment="1">
      <alignment horizontal="center" vertical="center" wrapText="1"/>
    </xf>
    <xf numFmtId="0" fontId="4" fillId="0" borderId="8" xfId="0" applyFont="1" applyBorder="1" applyAlignment="1">
      <alignment horizontal="left" vertical="center" wrapText="1"/>
    </xf>
    <xf numFmtId="0" fontId="4" fillId="0" borderId="20" xfId="0" applyFont="1" applyBorder="1" applyAlignment="1">
      <alignment horizontal="left" vertical="center" wrapText="1"/>
    </xf>
    <xf numFmtId="0" fontId="8" fillId="0" borderId="0" xfId="0" applyFont="1" applyBorder="1" applyAlignment="1">
      <alignment horizontal="left" wrapText="1"/>
    </xf>
    <xf numFmtId="0" fontId="9" fillId="0" borderId="0" xfId="0" applyFont="1"/>
    <xf numFmtId="0" fontId="4" fillId="0" borderId="13" xfId="0" applyFont="1" applyBorder="1" applyAlignment="1">
      <alignment horizontal="left" vertical="center" wrapText="1"/>
    </xf>
    <xf numFmtId="0" fontId="4" fillId="0" borderId="16" xfId="0" applyFont="1" applyBorder="1" applyAlignment="1">
      <alignment horizontal="center" vertical="center" wrapText="1"/>
    </xf>
    <xf numFmtId="4" fontId="2" fillId="6" borderId="12" xfId="0" applyNumberFormat="1" applyFont="1" applyFill="1" applyBorder="1" applyAlignment="1">
      <alignment wrapText="1"/>
    </xf>
    <xf numFmtId="4" fontId="2" fillId="6" borderId="1" xfId="0" applyNumberFormat="1" applyFont="1" applyFill="1" applyBorder="1" applyAlignment="1">
      <alignment wrapText="1"/>
    </xf>
    <xf numFmtId="0" fontId="4" fillId="2" borderId="26" xfId="0" applyFont="1" applyFill="1" applyBorder="1" applyAlignment="1">
      <alignment wrapText="1"/>
    </xf>
    <xf numFmtId="0" fontId="4" fillId="2" borderId="31" xfId="0" applyFont="1" applyFill="1" applyBorder="1" applyAlignment="1">
      <alignment wrapText="1"/>
    </xf>
    <xf numFmtId="4" fontId="2" fillId="7" borderId="9" xfId="0" applyNumberFormat="1" applyFont="1" applyFill="1" applyBorder="1" applyAlignment="1">
      <alignment wrapText="1"/>
    </xf>
    <xf numFmtId="4" fontId="2" fillId="7" borderId="12" xfId="0" applyNumberFormat="1" applyFont="1" applyFill="1" applyBorder="1" applyAlignment="1">
      <alignment wrapText="1"/>
    </xf>
    <xf numFmtId="4" fontId="2" fillId="7" borderId="1" xfId="0" applyNumberFormat="1" applyFont="1" applyFill="1" applyBorder="1" applyAlignment="1">
      <alignment wrapText="1"/>
    </xf>
    <xf numFmtId="0" fontId="5" fillId="0" borderId="0" xfId="0" applyFont="1" applyFill="1" applyBorder="1" applyAlignment="1">
      <alignment horizontal="left" wrapText="1"/>
    </xf>
    <xf numFmtId="49" fontId="5" fillId="0" borderId="0" xfId="0" applyNumberFormat="1" applyFont="1" applyFill="1" applyBorder="1" applyAlignment="1">
      <alignment horizontal="center" wrapText="1"/>
    </xf>
    <xf numFmtId="0" fontId="5" fillId="0" borderId="0" xfId="0" applyFont="1" applyFill="1" applyBorder="1" applyAlignment="1">
      <alignment wrapText="1"/>
    </xf>
    <xf numFmtId="0" fontId="4" fillId="0" borderId="1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7" xfId="0" applyFont="1" applyBorder="1" applyAlignment="1">
      <alignment horizontal="center" vertical="center"/>
    </xf>
    <xf numFmtId="0" fontId="4" fillId="0" borderId="13" xfId="0" applyFont="1" applyBorder="1" applyAlignment="1">
      <alignment horizontal="left" vertical="center" wrapText="1"/>
    </xf>
    <xf numFmtId="0" fontId="4" fillId="0" borderId="0" xfId="0" applyFont="1" applyAlignment="1">
      <alignment horizontal="left" vertical="center" wrapText="1"/>
    </xf>
    <xf numFmtId="0" fontId="4" fillId="0" borderId="0" xfId="0" applyFont="1" applyAlignment="1">
      <alignment horizontal="left" vertical="center"/>
    </xf>
    <xf numFmtId="0" fontId="4" fillId="0" borderId="13" xfId="0" applyFont="1" applyBorder="1" applyAlignment="1">
      <alignment horizontal="left" wrapText="1"/>
    </xf>
    <xf numFmtId="0" fontId="3" fillId="0" borderId="7" xfId="0" applyFont="1" applyBorder="1" applyAlignment="1">
      <alignment horizontal="left" wrapText="1"/>
    </xf>
    <xf numFmtId="0" fontId="12" fillId="0" borderId="7" xfId="0" applyFont="1" applyBorder="1" applyAlignment="1">
      <alignment horizontal="left" wrapText="1"/>
    </xf>
    <xf numFmtId="0" fontId="4" fillId="0" borderId="0" xfId="0" applyFont="1" applyAlignment="1">
      <alignment horizontal="left" wrapText="1"/>
    </xf>
    <xf numFmtId="0" fontId="4" fillId="0" borderId="0" xfId="0" applyFont="1" applyAlignment="1">
      <alignment horizontal="left"/>
    </xf>
    <xf numFmtId="0" fontId="3" fillId="0" borderId="7" xfId="0" applyFont="1" applyBorder="1" applyAlignment="1">
      <alignment horizontal="left" vertical="center" wrapText="1"/>
    </xf>
    <xf numFmtId="0" fontId="11" fillId="16" borderId="7" xfId="0" applyFont="1" applyFill="1" applyBorder="1" applyAlignment="1">
      <alignment horizontal="center" vertical="center" wrapText="1"/>
    </xf>
    <xf numFmtId="0" fontId="13" fillId="0" borderId="13" xfId="0" applyFont="1" applyBorder="1" applyAlignment="1">
      <alignment horizontal="left" vertical="center" wrapText="1"/>
    </xf>
    <xf numFmtId="0" fontId="5" fillId="0" borderId="7" xfId="0" applyNumberFormat="1" applyFont="1" applyFill="1" applyBorder="1" applyAlignment="1">
      <alignment horizontal="center" vertical="center" wrapText="1"/>
    </xf>
    <xf numFmtId="4" fontId="4" fillId="0" borderId="7" xfId="0" applyNumberFormat="1" applyFont="1" applyBorder="1" applyAlignment="1">
      <alignment horizontal="center" vertical="center" wrapText="1"/>
    </xf>
    <xf numFmtId="4" fontId="4" fillId="9" borderId="16" xfId="0" applyNumberFormat="1" applyFont="1" applyFill="1" applyBorder="1" applyAlignment="1">
      <alignment horizontal="center" vertical="center" wrapText="1"/>
    </xf>
    <xf numFmtId="4" fontId="5" fillId="15" borderId="7" xfId="0" applyNumberFormat="1" applyFont="1" applyFill="1" applyBorder="1" applyAlignment="1">
      <alignment horizontal="right" vertical="center" wrapText="1"/>
    </xf>
    <xf numFmtId="4" fontId="4" fillId="10" borderId="16" xfId="0" applyNumberFormat="1" applyFont="1" applyFill="1" applyBorder="1" applyAlignment="1">
      <alignment horizontal="center" vertical="center" wrapText="1"/>
    </xf>
    <xf numFmtId="4" fontId="4" fillId="14" borderId="16" xfId="0" applyNumberFormat="1" applyFont="1" applyFill="1" applyBorder="1" applyAlignment="1">
      <alignment horizontal="center" vertical="center" wrapText="1"/>
    </xf>
    <xf numFmtId="4" fontId="4" fillId="13" borderId="16" xfId="0" applyNumberFormat="1" applyFont="1" applyFill="1" applyBorder="1" applyAlignment="1">
      <alignment horizontal="center" vertical="center" wrapText="1"/>
    </xf>
    <xf numFmtId="4" fontId="4" fillId="11" borderId="16" xfId="0" applyNumberFormat="1" applyFont="1" applyFill="1" applyBorder="1" applyAlignment="1">
      <alignment horizontal="center" vertical="center" wrapText="1"/>
    </xf>
    <xf numFmtId="4" fontId="4" fillId="0" borderId="17" xfId="0" applyNumberFormat="1" applyFont="1" applyBorder="1" applyAlignment="1">
      <alignment horizontal="center" vertical="center" wrapText="1"/>
    </xf>
    <xf numFmtId="0" fontId="11" fillId="16" borderId="13" xfId="0" applyFont="1" applyFill="1" applyBorder="1" applyAlignment="1">
      <alignment vertical="center" wrapText="1"/>
    </xf>
    <xf numFmtId="4" fontId="11" fillId="16" borderId="7" xfId="0" applyNumberFormat="1" applyFont="1" applyFill="1" applyBorder="1" applyAlignment="1">
      <alignment vertical="center" wrapText="1"/>
    </xf>
    <xf numFmtId="0" fontId="4" fillId="16" borderId="7" xfId="0" applyFont="1" applyFill="1" applyBorder="1" applyAlignment="1">
      <alignment vertical="center" wrapText="1"/>
    </xf>
    <xf numFmtId="0" fontId="4" fillId="0" borderId="35" xfId="0" applyFont="1" applyBorder="1" applyAlignment="1">
      <alignment wrapText="1"/>
    </xf>
    <xf numFmtId="4" fontId="2" fillId="6" borderId="27" xfId="0" applyNumberFormat="1" applyFont="1" applyFill="1" applyBorder="1" applyAlignment="1">
      <alignment wrapText="1"/>
    </xf>
    <xf numFmtId="4" fontId="2" fillId="6" borderId="38" xfId="0" applyNumberFormat="1" applyFont="1" applyFill="1" applyBorder="1" applyAlignment="1">
      <alignment wrapText="1"/>
    </xf>
    <xf numFmtId="4" fontId="4" fillId="12" borderId="7" xfId="0" applyNumberFormat="1" applyFont="1" applyFill="1" applyBorder="1" applyAlignment="1">
      <alignment horizontal="center" vertical="center" wrapText="1"/>
    </xf>
    <xf numFmtId="4" fontId="2" fillId="6" borderId="39" xfId="0" applyNumberFormat="1" applyFont="1" applyFill="1" applyBorder="1"/>
    <xf numFmtId="0" fontId="4" fillId="0" borderId="13" xfId="0" applyFont="1" applyBorder="1" applyAlignment="1">
      <alignment horizontal="left" vertical="center" wrapText="1"/>
    </xf>
    <xf numFmtId="0" fontId="12" fillId="0" borderId="13" xfId="0" applyFont="1" applyBorder="1" applyAlignment="1">
      <alignment horizontal="left" wrapText="1"/>
    </xf>
    <xf numFmtId="4" fontId="4" fillId="17" borderId="37" xfId="0" applyNumberFormat="1" applyFont="1" applyFill="1" applyBorder="1" applyAlignment="1">
      <alignment horizontal="center" vertical="center" wrapText="1"/>
    </xf>
    <xf numFmtId="4" fontId="4" fillId="17" borderId="7" xfId="0" applyNumberFormat="1" applyFont="1" applyFill="1" applyBorder="1" applyAlignment="1">
      <alignment horizontal="center" vertical="center" wrapText="1"/>
    </xf>
    <xf numFmtId="4" fontId="4" fillId="19" borderId="16" xfId="0" applyNumberFormat="1" applyFont="1" applyFill="1" applyBorder="1" applyAlignment="1">
      <alignment horizontal="center" vertical="center" wrapText="1"/>
    </xf>
    <xf numFmtId="0" fontId="4" fillId="5" borderId="21" xfId="0" applyFont="1" applyFill="1" applyBorder="1" applyAlignment="1">
      <alignment horizontal="center"/>
    </xf>
    <xf numFmtId="4" fontId="5" fillId="15" borderId="7" xfId="0" applyNumberFormat="1" applyFont="1" applyFill="1" applyBorder="1" applyAlignment="1">
      <alignment horizontal="center" vertical="center" wrapText="1"/>
    </xf>
    <xf numFmtId="4" fontId="4" fillId="20" borderId="7" xfId="0" applyNumberFormat="1" applyFont="1" applyFill="1" applyBorder="1" applyAlignment="1">
      <alignment horizontal="center" vertical="center" wrapText="1"/>
    </xf>
    <xf numFmtId="4" fontId="14" fillId="0" borderId="7" xfId="0" applyNumberFormat="1" applyFont="1" applyFill="1" applyBorder="1" applyAlignment="1">
      <alignment horizontal="right" vertical="center" wrapText="1"/>
    </xf>
    <xf numFmtId="4" fontId="15" fillId="0" borderId="17" xfId="0" applyNumberFormat="1" applyFont="1" applyBorder="1" applyAlignment="1">
      <alignment horizontal="center" vertical="center" wrapText="1"/>
    </xf>
    <xf numFmtId="4" fontId="4" fillId="16" borderId="16" xfId="0" applyNumberFormat="1" applyFont="1" applyFill="1" applyBorder="1" applyAlignment="1">
      <alignment horizontal="center" vertical="center" wrapText="1"/>
    </xf>
    <xf numFmtId="0" fontId="0" fillId="0" borderId="7" xfId="0" applyBorder="1"/>
    <xf numFmtId="0" fontId="0" fillId="0" borderId="7" xfId="0" applyBorder="1" applyAlignment="1">
      <alignment wrapText="1"/>
    </xf>
    <xf numFmtId="4" fontId="0" fillId="0" borderId="17" xfId="0" applyNumberFormat="1" applyBorder="1" applyAlignment="1">
      <alignment wrapText="1"/>
    </xf>
    <xf numFmtId="0" fontId="0" fillId="0" borderId="17" xfId="0" applyBorder="1"/>
    <xf numFmtId="0" fontId="0" fillId="0" borderId="40" xfId="0" applyBorder="1" applyAlignment="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xf>
    <xf numFmtId="0" fontId="0" fillId="0" borderId="0" xfId="0" applyBorder="1" applyAlignment="1">
      <alignment horizontal="center"/>
    </xf>
    <xf numFmtId="4" fontId="18" fillId="0" borderId="11" xfId="0" applyNumberFormat="1" applyFont="1" applyBorder="1" applyAlignment="1"/>
    <xf numFmtId="4" fontId="19" fillId="0" borderId="20" xfId="0" applyNumberFormat="1" applyFont="1" applyBorder="1" applyAlignment="1"/>
    <xf numFmtId="0" fontId="19" fillId="0" borderId="20" xfId="0" applyFont="1" applyBorder="1"/>
    <xf numFmtId="0" fontId="1" fillId="4" borderId="5"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2" xfId="0" applyFont="1" applyFill="1" applyBorder="1" applyAlignment="1">
      <alignment horizontal="center" vertical="center"/>
    </xf>
    <xf numFmtId="0" fontId="4" fillId="8" borderId="21" xfId="0" applyFont="1" applyFill="1" applyBorder="1" applyAlignment="1">
      <alignment horizontal="left" vertical="center" wrapText="1"/>
    </xf>
    <xf numFmtId="0" fontId="4" fillId="8" borderId="8" xfId="0" applyFont="1" applyFill="1" applyBorder="1" applyAlignment="1">
      <alignment horizontal="left" vertical="center" wrapText="1"/>
    </xf>
    <xf numFmtId="0" fontId="1" fillId="7" borderId="5" xfId="0" applyFont="1" applyFill="1" applyBorder="1" applyAlignment="1">
      <alignment horizontal="center" wrapText="1"/>
    </xf>
    <xf numFmtId="0" fontId="1" fillId="7" borderId="6" xfId="0" applyFont="1" applyFill="1" applyBorder="1" applyAlignment="1">
      <alignment horizontal="center" wrapText="1"/>
    </xf>
    <xf numFmtId="0" fontId="1" fillId="7" borderId="1" xfId="0" applyFont="1" applyFill="1" applyBorder="1" applyAlignment="1">
      <alignment horizontal="center" wrapText="1"/>
    </xf>
    <xf numFmtId="0" fontId="6" fillId="3" borderId="29" xfId="0" applyFont="1" applyFill="1" applyBorder="1" applyAlignment="1">
      <alignment horizontal="center"/>
    </xf>
    <xf numFmtId="0" fontId="6" fillId="3" borderId="30" xfId="0" applyFont="1" applyFill="1" applyBorder="1" applyAlignment="1">
      <alignment horizontal="center"/>
    </xf>
    <xf numFmtId="0" fontId="1" fillId="2" borderId="4" xfId="0" applyFont="1" applyFill="1" applyBorder="1" applyAlignment="1">
      <alignment horizontal="left" vertical="center" wrapText="1"/>
    </xf>
    <xf numFmtId="0" fontId="1" fillId="2" borderId="3"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6" borderId="5" xfId="0" applyFont="1" applyFill="1" applyBorder="1" applyAlignment="1">
      <alignment horizontal="center" wrapText="1"/>
    </xf>
    <xf numFmtId="0" fontId="1" fillId="6" borderId="6" xfId="0" applyFont="1" applyFill="1" applyBorder="1" applyAlignment="1">
      <alignment horizontal="center" wrapText="1"/>
    </xf>
    <xf numFmtId="0" fontId="1" fillId="6" borderId="1" xfId="0" applyFont="1" applyFill="1" applyBorder="1" applyAlignment="1">
      <alignment horizontal="center" wrapText="1"/>
    </xf>
    <xf numFmtId="4" fontId="10" fillId="18" borderId="37" xfId="0" applyNumberFormat="1" applyFont="1" applyFill="1" applyBorder="1" applyAlignment="1">
      <alignment horizontal="center" vertical="center" wrapText="1"/>
    </xf>
    <xf numFmtId="4" fontId="10" fillId="18" borderId="13" xfId="0" applyNumberFormat="1" applyFont="1" applyFill="1" applyBorder="1" applyAlignment="1">
      <alignment horizontal="center" vertical="center" wrapText="1"/>
    </xf>
    <xf numFmtId="0" fontId="4" fillId="0" borderId="0" xfId="0" applyFont="1" applyAlignment="1">
      <alignment horizontal="left" vertical="center"/>
    </xf>
    <xf numFmtId="0" fontId="7" fillId="3" borderId="14"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6" fillId="3" borderId="26"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6" fillId="3" borderId="25" xfId="0" applyFont="1" applyFill="1" applyBorder="1" applyAlignment="1">
      <alignment horizontal="left" vertical="center" wrapText="1"/>
    </xf>
    <xf numFmtId="0" fontId="6" fillId="3" borderId="24" xfId="0" applyFont="1" applyFill="1" applyBorder="1" applyAlignment="1">
      <alignment horizontal="left" vertical="center" wrapText="1"/>
    </xf>
    <xf numFmtId="0" fontId="6" fillId="3" borderId="25" xfId="0" applyFont="1" applyFill="1" applyBorder="1" applyAlignment="1">
      <alignment horizontal="left" wrapText="1"/>
    </xf>
    <xf numFmtId="0" fontId="6" fillId="3" borderId="24" xfId="0" applyFont="1" applyFill="1" applyBorder="1" applyAlignment="1">
      <alignment horizontal="left" wrapText="1"/>
    </xf>
    <xf numFmtId="0" fontId="6" fillId="3" borderId="14"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1" fillId="5" borderId="28" xfId="0" applyFont="1" applyFill="1" applyBorder="1" applyAlignment="1">
      <alignment horizontal="left" vertical="center"/>
    </xf>
    <xf numFmtId="0" fontId="1" fillId="5" borderId="29" xfId="0" applyFont="1" applyFill="1" applyBorder="1" applyAlignment="1">
      <alignment horizontal="left" vertical="center"/>
    </xf>
    <xf numFmtId="0" fontId="1" fillId="5" borderId="30" xfId="0" applyFont="1" applyFill="1" applyBorder="1" applyAlignment="1">
      <alignment horizontal="left" vertical="center"/>
    </xf>
    <xf numFmtId="0" fontId="4" fillId="2" borderId="18" xfId="0" applyFont="1" applyFill="1" applyBorder="1" applyAlignment="1">
      <alignment horizontal="left" wrapText="1"/>
    </xf>
    <xf numFmtId="0" fontId="4" fillId="2" borderId="19" xfId="0" applyFont="1" applyFill="1" applyBorder="1" applyAlignment="1">
      <alignment horizontal="left" wrapText="1"/>
    </xf>
    <xf numFmtId="0" fontId="20" fillId="0" borderId="0" xfId="0" applyFont="1" applyBorder="1" applyAlignment="1">
      <alignment horizontal="center"/>
    </xf>
    <xf numFmtId="0" fontId="16" fillId="0" borderId="0" xfId="0" applyFont="1" applyAlignment="1">
      <alignment horizontal="left" wrapText="1"/>
    </xf>
    <xf numFmtId="0" fontId="16" fillId="0" borderId="0" xfId="0" applyFont="1" applyAlignment="1">
      <alignment horizontal="left" vertical="center" wrapText="1"/>
    </xf>
    <xf numFmtId="0" fontId="17" fillId="0" borderId="5" xfId="0" applyFont="1" applyBorder="1" applyAlignment="1">
      <alignment horizontal="center"/>
    </xf>
    <xf numFmtId="0" fontId="17" fillId="0" borderId="6" xfId="0" applyFont="1" applyBorder="1" applyAlignment="1">
      <alignment horizontal="center"/>
    </xf>
    <xf numFmtId="0" fontId="17" fillId="0" borderId="1" xfId="0" applyFont="1" applyBorder="1" applyAlignment="1">
      <alignment horizontal="center"/>
    </xf>
    <xf numFmtId="0" fontId="17" fillId="0" borderId="40" xfId="0" applyFont="1" applyBorder="1" applyAlignment="1">
      <alignment horizontal="center"/>
    </xf>
    <xf numFmtId="0" fontId="17" fillId="0" borderId="14" xfId="0" applyFont="1" applyBorder="1" applyAlignment="1">
      <alignment horizontal="center"/>
    </xf>
    <xf numFmtId="0" fontId="17" fillId="0" borderId="15" xfId="0" applyFont="1" applyBorder="1" applyAlignment="1">
      <alignment horizontal="center"/>
    </xf>
    <xf numFmtId="0" fontId="18" fillId="0" borderId="5" xfId="0" applyFont="1" applyBorder="1" applyAlignment="1">
      <alignment horizontal="left" wrapText="1"/>
    </xf>
    <xf numFmtId="0" fontId="18" fillId="0" borderId="12" xfId="0" applyFont="1" applyBorder="1" applyAlignment="1">
      <alignment horizontal="left" wrapText="1"/>
    </xf>
    <xf numFmtId="0" fontId="19" fillId="0" borderId="41" xfId="0" applyFont="1" applyBorder="1" applyAlignment="1">
      <alignment horizontal="left"/>
    </xf>
    <xf numFmtId="0" fontId="19" fillId="0" borderId="24" xfId="0" applyFont="1" applyBorder="1" applyAlignment="1">
      <alignment horizontal="left"/>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33" xfId="0" applyFont="1" applyBorder="1" applyAlignment="1">
      <alignment horizontal="center" vertical="center" textRotation="255" wrapText="1"/>
    </xf>
    <xf numFmtId="0" fontId="6" fillId="0" borderId="34" xfId="0" applyFont="1" applyBorder="1" applyAlignment="1">
      <alignment horizontal="center" vertical="center" textRotation="255" wrapText="1"/>
    </xf>
    <xf numFmtId="0" fontId="6" fillId="0" borderId="36" xfId="0" applyFont="1" applyBorder="1" applyAlignment="1">
      <alignment horizontal="center" vertical="center" textRotation="255" wrapText="1"/>
    </xf>
    <xf numFmtId="0" fontId="4" fillId="0" borderId="23" xfId="0" applyFont="1" applyBorder="1" applyAlignment="1">
      <alignment vertical="center" wrapText="1"/>
    </xf>
    <xf numFmtId="0" fontId="4" fillId="0" borderId="13" xfId="0" applyFont="1" applyBorder="1" applyAlignment="1">
      <alignment vertical="center" wrapText="1"/>
    </xf>
    <xf numFmtId="0" fontId="4" fillId="0" borderId="13" xfId="0" applyFont="1" applyBorder="1" applyAlignment="1">
      <alignment horizontal="left" vertical="center" wrapText="1"/>
    </xf>
    <xf numFmtId="0" fontId="4" fillId="0" borderId="24"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CCFFCC"/>
      <color rgb="FFFFFF99"/>
      <color rgb="FFFF99FF"/>
      <color rgb="FFCC00CC"/>
      <color rgb="FF3399FF"/>
      <color rgb="FFFFCCFF"/>
      <color rgb="FF00CCFF"/>
      <color rgb="FFFF66FF"/>
      <color rgb="FFFF9933"/>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6"/>
  <sheetViews>
    <sheetView tabSelected="1" zoomScale="70" zoomScaleNormal="70" workbookViewId="0">
      <pane ySplit="2" topLeftCell="A3" activePane="bottomLeft" state="frozen"/>
      <selection pane="bottomLeft" activeCell="A3" sqref="A3:L3"/>
    </sheetView>
  </sheetViews>
  <sheetFormatPr defaultRowHeight="16.5" x14ac:dyDescent="0.3"/>
  <cols>
    <col min="1" max="1" width="4.28515625" style="4" customWidth="1"/>
    <col min="2" max="2" width="14.5703125" style="52" customWidth="1"/>
    <col min="3" max="3" width="40.42578125" style="57" customWidth="1"/>
    <col min="4" max="4" width="39.7109375" style="52" customWidth="1"/>
    <col min="5" max="5" width="10.140625" style="9" customWidth="1"/>
    <col min="6" max="6" width="9.42578125" style="10" customWidth="1"/>
    <col min="7" max="7" width="12.5703125" style="9" customWidth="1"/>
    <col min="8" max="8" width="10.140625" style="11" customWidth="1"/>
    <col min="9" max="9" width="10" style="11" customWidth="1"/>
    <col min="10" max="10" width="13.28515625" style="11" customWidth="1"/>
    <col min="11" max="11" width="15.42578125" style="11" customWidth="1"/>
    <col min="12" max="12" width="13.42578125" style="11" customWidth="1"/>
    <col min="13" max="13" width="16.7109375" style="4" customWidth="1"/>
    <col min="14" max="14" width="10.42578125" style="4" customWidth="1"/>
    <col min="15" max="15" width="12.85546875" style="4" customWidth="1"/>
    <col min="16" max="16" width="11.140625" style="4" customWidth="1"/>
    <col min="17" max="17" width="12.85546875" style="4" customWidth="1"/>
    <col min="18" max="18" width="13.42578125" style="4" customWidth="1"/>
    <col min="19" max="20" width="10.7109375" style="4" customWidth="1"/>
    <col min="21" max="21" width="12" style="4" customWidth="1"/>
    <col min="22" max="22" width="11.5703125" style="4" customWidth="1"/>
    <col min="23" max="23" width="12" style="4" customWidth="1"/>
    <col min="24" max="24" width="11.5703125" style="4" customWidth="1"/>
    <col min="25" max="16384" width="9.140625" style="4"/>
  </cols>
  <sheetData>
    <row r="1" spans="1:24" ht="16.5" customHeight="1" x14ac:dyDescent="0.3">
      <c r="A1" s="124" t="s">
        <v>46</v>
      </c>
      <c r="B1" s="126" t="s">
        <v>26</v>
      </c>
      <c r="C1" s="128" t="s">
        <v>48</v>
      </c>
      <c r="D1" s="130" t="s">
        <v>27</v>
      </c>
      <c r="E1" s="120" t="s">
        <v>30</v>
      </c>
      <c r="F1" s="120" t="s">
        <v>29</v>
      </c>
      <c r="G1" s="120" t="s">
        <v>93</v>
      </c>
      <c r="H1" s="120" t="s">
        <v>28</v>
      </c>
      <c r="I1" s="120" t="s">
        <v>76</v>
      </c>
      <c r="J1" s="120" t="s">
        <v>31</v>
      </c>
      <c r="K1" s="120" t="s">
        <v>94</v>
      </c>
      <c r="L1" s="122" t="s">
        <v>32</v>
      </c>
      <c r="M1" s="109"/>
      <c r="N1" s="109"/>
      <c r="O1" s="109"/>
      <c r="P1" s="109"/>
      <c r="Q1" s="109"/>
      <c r="R1" s="109"/>
      <c r="S1" s="109"/>
      <c r="T1" s="109"/>
      <c r="U1" s="109"/>
      <c r="V1" s="109"/>
      <c r="W1" s="109"/>
      <c r="X1" s="110"/>
    </row>
    <row r="2" spans="1:24" ht="16.5" customHeight="1" thickBot="1" x14ac:dyDescent="0.35">
      <c r="A2" s="125"/>
      <c r="B2" s="127"/>
      <c r="C2" s="129"/>
      <c r="D2" s="131"/>
      <c r="E2" s="121"/>
      <c r="F2" s="121"/>
      <c r="G2" s="121"/>
      <c r="H2" s="121"/>
      <c r="I2" s="121"/>
      <c r="J2" s="121"/>
      <c r="K2" s="121"/>
      <c r="L2" s="123"/>
      <c r="M2" s="14" t="s">
        <v>33</v>
      </c>
      <c r="N2" s="15" t="s">
        <v>34</v>
      </c>
      <c r="O2" s="15" t="s">
        <v>35</v>
      </c>
      <c r="P2" s="15" t="s">
        <v>36</v>
      </c>
      <c r="Q2" s="15" t="s">
        <v>37</v>
      </c>
      <c r="R2" s="15" t="s">
        <v>38</v>
      </c>
      <c r="S2" s="15" t="s">
        <v>39</v>
      </c>
      <c r="T2" s="15" t="s">
        <v>40</v>
      </c>
      <c r="U2" s="15" t="s">
        <v>41</v>
      </c>
      <c r="V2" s="15" t="s">
        <v>42</v>
      </c>
      <c r="W2" s="15" t="s">
        <v>43</v>
      </c>
      <c r="X2" s="16" t="s">
        <v>44</v>
      </c>
    </row>
    <row r="3" spans="1:24" ht="15.75" customHeight="1" x14ac:dyDescent="0.3">
      <c r="A3" s="132" t="s">
        <v>52</v>
      </c>
      <c r="B3" s="133"/>
      <c r="C3" s="133"/>
      <c r="D3" s="133"/>
      <c r="E3" s="133"/>
      <c r="F3" s="133"/>
      <c r="G3" s="133"/>
      <c r="H3" s="133"/>
      <c r="I3" s="133"/>
      <c r="J3" s="133"/>
      <c r="K3" s="133"/>
      <c r="L3" s="134"/>
      <c r="M3" s="83"/>
      <c r="N3" s="2"/>
      <c r="O3" s="2"/>
      <c r="P3" s="2"/>
      <c r="Q3" s="2"/>
      <c r="R3" s="2"/>
      <c r="S3" s="2"/>
      <c r="T3" s="2"/>
      <c r="U3" s="2"/>
      <c r="V3" s="2"/>
      <c r="W3" s="2"/>
      <c r="X3" s="3"/>
    </row>
    <row r="4" spans="1:24" ht="82.5" x14ac:dyDescent="0.3">
      <c r="A4" s="36">
        <v>1</v>
      </c>
      <c r="B4" s="35" t="s">
        <v>71</v>
      </c>
      <c r="C4" s="53" t="s">
        <v>83</v>
      </c>
      <c r="D4" s="31" t="s">
        <v>1</v>
      </c>
      <c r="E4" s="29" t="s">
        <v>68</v>
      </c>
      <c r="F4" s="30" t="s">
        <v>95</v>
      </c>
      <c r="G4" s="61">
        <v>10</v>
      </c>
      <c r="H4" s="5">
        <f>2147</f>
        <v>2147</v>
      </c>
      <c r="I4" s="5"/>
      <c r="J4" s="5"/>
      <c r="K4" s="5">
        <f>H4*G4</f>
        <v>21470</v>
      </c>
      <c r="L4" s="47"/>
      <c r="M4" s="88"/>
      <c r="N4" s="88"/>
      <c r="O4" s="63">
        <v>2147</v>
      </c>
      <c r="P4" s="63">
        <v>2147</v>
      </c>
      <c r="Q4" s="63">
        <v>2147</v>
      </c>
      <c r="R4" s="63">
        <v>2147</v>
      </c>
      <c r="S4" s="63">
        <v>2147</v>
      </c>
      <c r="T4" s="63">
        <v>2147</v>
      </c>
      <c r="U4" s="63">
        <v>2147</v>
      </c>
      <c r="V4" s="63">
        <v>2147</v>
      </c>
      <c r="W4" s="63">
        <v>2147</v>
      </c>
      <c r="X4" s="63">
        <v>2147</v>
      </c>
    </row>
    <row r="5" spans="1:24" ht="82.5" x14ac:dyDescent="0.3">
      <c r="A5" s="36">
        <v>2</v>
      </c>
      <c r="B5" s="35" t="s">
        <v>70</v>
      </c>
      <c r="C5" s="53" t="s">
        <v>83</v>
      </c>
      <c r="D5" s="31" t="s">
        <v>1</v>
      </c>
      <c r="E5" s="29" t="s">
        <v>68</v>
      </c>
      <c r="F5" s="30" t="s">
        <v>95</v>
      </c>
      <c r="G5" s="61">
        <v>10</v>
      </c>
      <c r="H5" s="5">
        <f>2147</f>
        <v>2147</v>
      </c>
      <c r="I5" s="5"/>
      <c r="J5" s="5"/>
      <c r="K5" s="5">
        <f>H5*G5</f>
        <v>21470</v>
      </c>
      <c r="L5" s="69"/>
      <c r="M5" s="88"/>
      <c r="N5" s="88"/>
      <c r="O5" s="63">
        <v>2147</v>
      </c>
      <c r="P5" s="63">
        <v>2147</v>
      </c>
      <c r="Q5" s="63">
        <v>2147</v>
      </c>
      <c r="R5" s="63">
        <v>2147</v>
      </c>
      <c r="S5" s="63">
        <v>2147</v>
      </c>
      <c r="T5" s="63">
        <v>2147</v>
      </c>
      <c r="U5" s="63">
        <v>2147</v>
      </c>
      <c r="V5" s="63">
        <v>2147</v>
      </c>
      <c r="W5" s="63">
        <v>2147</v>
      </c>
      <c r="X5" s="63">
        <v>2147</v>
      </c>
    </row>
    <row r="6" spans="1:24" ht="115.5" x14ac:dyDescent="0.3">
      <c r="A6" s="36">
        <v>3</v>
      </c>
      <c r="B6" s="35" t="s">
        <v>72</v>
      </c>
      <c r="C6" s="50" t="s">
        <v>122</v>
      </c>
      <c r="D6" s="31" t="s">
        <v>5</v>
      </c>
      <c r="E6" s="29" t="s">
        <v>69</v>
      </c>
      <c r="F6" s="30" t="s">
        <v>96</v>
      </c>
      <c r="G6" s="61" t="s">
        <v>101</v>
      </c>
      <c r="H6" s="5"/>
      <c r="I6" s="5">
        <f>K6*19%</f>
        <v>22325</v>
      </c>
      <c r="J6" s="5">
        <f>K6-(K6*19%)</f>
        <v>95175</v>
      </c>
      <c r="K6" s="86">
        <v>117500</v>
      </c>
      <c r="L6" s="87">
        <v>29375</v>
      </c>
      <c r="M6" s="117">
        <f>K6</f>
        <v>117500</v>
      </c>
      <c r="N6" s="118"/>
      <c r="O6" s="71"/>
      <c r="P6" s="70"/>
      <c r="Q6" s="59"/>
      <c r="R6" s="62"/>
      <c r="S6" s="48"/>
      <c r="T6" s="48"/>
      <c r="U6" s="48"/>
      <c r="V6" s="48"/>
      <c r="W6" s="48"/>
      <c r="X6" s="49"/>
    </row>
    <row r="7" spans="1:24" ht="82.5" x14ac:dyDescent="0.3">
      <c r="A7" s="36">
        <v>4</v>
      </c>
      <c r="B7" s="35" t="s">
        <v>73</v>
      </c>
      <c r="C7" s="50" t="s">
        <v>74</v>
      </c>
      <c r="D7" s="31" t="s">
        <v>6</v>
      </c>
      <c r="E7" s="29" t="s">
        <v>68</v>
      </c>
      <c r="F7" s="30" t="s">
        <v>95</v>
      </c>
      <c r="G7" s="61">
        <v>12</v>
      </c>
      <c r="H7" s="5">
        <v>1175</v>
      </c>
      <c r="I7" s="5"/>
      <c r="J7" s="5"/>
      <c r="K7" s="5">
        <f>H7*G7</f>
        <v>14100</v>
      </c>
      <c r="L7" s="47"/>
      <c r="M7" s="68">
        <v>1175</v>
      </c>
      <c r="N7" s="68">
        <v>1175</v>
      </c>
      <c r="O7" s="68">
        <v>1175</v>
      </c>
      <c r="P7" s="68">
        <v>1175</v>
      </c>
      <c r="Q7" s="68">
        <v>1175</v>
      </c>
      <c r="R7" s="68">
        <v>1175</v>
      </c>
      <c r="S7" s="68">
        <v>1175</v>
      </c>
      <c r="T7" s="68">
        <v>1175</v>
      </c>
      <c r="U7" s="68">
        <v>1175</v>
      </c>
      <c r="V7" s="68">
        <v>1175</v>
      </c>
      <c r="W7" s="68">
        <v>1175</v>
      </c>
      <c r="X7" s="68">
        <v>1175</v>
      </c>
    </row>
    <row r="8" spans="1:24" ht="54" x14ac:dyDescent="0.35">
      <c r="A8" s="36">
        <v>5</v>
      </c>
      <c r="B8" s="58" t="s">
        <v>75</v>
      </c>
      <c r="C8" s="54" t="s">
        <v>79</v>
      </c>
      <c r="D8" s="31" t="s">
        <v>9</v>
      </c>
      <c r="E8" s="29" t="s">
        <v>69</v>
      </c>
      <c r="F8" s="30" t="s">
        <v>96</v>
      </c>
      <c r="G8" s="61">
        <v>1</v>
      </c>
      <c r="H8" s="5">
        <v>28200</v>
      </c>
      <c r="I8" s="5">
        <f t="shared" ref="I8:I15" si="0">K8*19%</f>
        <v>3156.6410000000005</v>
      </c>
      <c r="J8" s="5">
        <f t="shared" ref="J8:J15" si="1">K8-(K8*19%)</f>
        <v>13457.259000000002</v>
      </c>
      <c r="K8" s="5">
        <v>16613.900000000001</v>
      </c>
      <c r="L8" s="47"/>
      <c r="M8" s="82">
        <f>K8</f>
        <v>16613.900000000001</v>
      </c>
      <c r="N8" s="48"/>
      <c r="O8" s="48"/>
      <c r="P8" s="48"/>
      <c r="Q8" s="48"/>
      <c r="R8" s="48"/>
      <c r="S8" s="48"/>
      <c r="T8" s="48"/>
      <c r="U8" s="48"/>
      <c r="V8" s="48"/>
      <c r="W8" s="48"/>
      <c r="X8" s="49"/>
    </row>
    <row r="9" spans="1:24" ht="90" x14ac:dyDescent="0.35">
      <c r="A9" s="36">
        <v>6</v>
      </c>
      <c r="B9" s="58" t="s">
        <v>77</v>
      </c>
      <c r="C9" s="54" t="s">
        <v>78</v>
      </c>
      <c r="D9" s="31" t="s">
        <v>8</v>
      </c>
      <c r="E9" s="29" t="s">
        <v>69</v>
      </c>
      <c r="F9" s="30" t="s">
        <v>95</v>
      </c>
      <c r="G9" s="61">
        <v>10</v>
      </c>
      <c r="H9" s="5">
        <v>700</v>
      </c>
      <c r="I9" s="5">
        <f t="shared" si="0"/>
        <v>1330</v>
      </c>
      <c r="J9" s="5">
        <f t="shared" si="1"/>
        <v>5670</v>
      </c>
      <c r="K9" s="5">
        <f>H9*G9</f>
        <v>7000</v>
      </c>
      <c r="L9" s="47"/>
      <c r="M9" s="88"/>
      <c r="N9" s="88"/>
      <c r="O9" s="67">
        <v>700</v>
      </c>
      <c r="P9" s="67">
        <v>700</v>
      </c>
      <c r="Q9" s="67">
        <v>700</v>
      </c>
      <c r="R9" s="67">
        <v>700</v>
      </c>
      <c r="S9" s="67">
        <v>700</v>
      </c>
      <c r="T9" s="67">
        <v>700</v>
      </c>
      <c r="U9" s="67">
        <v>700</v>
      </c>
      <c r="V9" s="67">
        <v>700</v>
      </c>
      <c r="W9" s="67">
        <v>700</v>
      </c>
      <c r="X9" s="67">
        <v>700</v>
      </c>
    </row>
    <row r="10" spans="1:24" ht="72" x14ac:dyDescent="0.35">
      <c r="A10" s="36">
        <v>7</v>
      </c>
      <c r="B10" s="35" t="s">
        <v>87</v>
      </c>
      <c r="C10" s="54" t="s">
        <v>80</v>
      </c>
      <c r="D10" s="31" t="s">
        <v>8</v>
      </c>
      <c r="E10" s="29" t="s">
        <v>69</v>
      </c>
      <c r="F10" s="30" t="s">
        <v>95</v>
      </c>
      <c r="G10" s="61">
        <v>12</v>
      </c>
      <c r="H10" s="5">
        <v>783.33333333329995</v>
      </c>
      <c r="I10" s="5">
        <f t="shared" si="0"/>
        <v>1786</v>
      </c>
      <c r="J10" s="5">
        <f t="shared" si="1"/>
        <v>7614</v>
      </c>
      <c r="K10" s="5">
        <v>9400</v>
      </c>
      <c r="L10" s="47"/>
      <c r="M10" s="66">
        <v>783.33</v>
      </c>
      <c r="N10" s="66">
        <v>783.33</v>
      </c>
      <c r="O10" s="66">
        <v>783.33</v>
      </c>
      <c r="P10" s="66">
        <v>783.33</v>
      </c>
      <c r="Q10" s="66">
        <v>783.33</v>
      </c>
      <c r="R10" s="66">
        <v>783.33</v>
      </c>
      <c r="S10" s="66">
        <v>783.33</v>
      </c>
      <c r="T10" s="66">
        <v>783.33</v>
      </c>
      <c r="U10" s="66">
        <v>783.33</v>
      </c>
      <c r="V10" s="66">
        <v>783.33</v>
      </c>
      <c r="W10" s="66">
        <v>783.33</v>
      </c>
      <c r="X10" s="66">
        <v>783.33</v>
      </c>
    </row>
    <row r="11" spans="1:24" ht="66" x14ac:dyDescent="0.35">
      <c r="A11" s="36">
        <v>8</v>
      </c>
      <c r="B11" s="35" t="s">
        <v>86</v>
      </c>
      <c r="C11" s="54" t="s">
        <v>81</v>
      </c>
      <c r="D11" s="31" t="s">
        <v>8</v>
      </c>
      <c r="E11" s="29" t="s">
        <v>69</v>
      </c>
      <c r="F11" s="30" t="s">
        <v>96</v>
      </c>
      <c r="G11" s="61">
        <v>1</v>
      </c>
      <c r="H11" s="5">
        <v>2350</v>
      </c>
      <c r="I11" s="5">
        <f t="shared" si="0"/>
        <v>446.5</v>
      </c>
      <c r="J11" s="5">
        <f t="shared" si="1"/>
        <v>1903.5</v>
      </c>
      <c r="K11" s="5">
        <f>H11*G11</f>
        <v>2350</v>
      </c>
      <c r="L11" s="47"/>
      <c r="M11" s="65">
        <f>K11</f>
        <v>2350</v>
      </c>
      <c r="N11" s="48"/>
      <c r="O11" s="48"/>
      <c r="P11" s="48"/>
      <c r="Q11" s="48"/>
      <c r="R11" s="48"/>
      <c r="S11" s="48"/>
      <c r="T11" s="48"/>
      <c r="U11" s="48"/>
      <c r="V11" s="48"/>
      <c r="W11" s="48"/>
      <c r="X11" s="49"/>
    </row>
    <row r="12" spans="1:24" ht="49.5" x14ac:dyDescent="0.35">
      <c r="A12" s="36">
        <v>9</v>
      </c>
      <c r="B12" s="35" t="s">
        <v>84</v>
      </c>
      <c r="C12" s="54" t="s">
        <v>82</v>
      </c>
      <c r="D12" s="31" t="s">
        <v>14</v>
      </c>
      <c r="E12" s="29" t="s">
        <v>68</v>
      </c>
      <c r="F12" s="30" t="s">
        <v>95</v>
      </c>
      <c r="G12" s="61">
        <v>12</v>
      </c>
      <c r="H12" s="5">
        <v>1100</v>
      </c>
      <c r="I12" s="5">
        <f t="shared" si="0"/>
        <v>2508</v>
      </c>
      <c r="J12" s="5">
        <f t="shared" si="1"/>
        <v>10692</v>
      </c>
      <c r="K12" s="5">
        <f>H12*G12</f>
        <v>13200</v>
      </c>
      <c r="L12" s="47"/>
      <c r="M12" s="80">
        <f>7110+507.5</f>
        <v>7617.5</v>
      </c>
      <c r="N12" s="80">
        <v>507.5</v>
      </c>
      <c r="O12" s="80">
        <v>507.5</v>
      </c>
      <c r="P12" s="80">
        <v>507.5</v>
      </c>
      <c r="Q12" s="80">
        <v>507.5</v>
      </c>
      <c r="R12" s="80">
        <v>507.5</v>
      </c>
      <c r="S12" s="80">
        <v>507.5</v>
      </c>
      <c r="T12" s="80">
        <v>507.5</v>
      </c>
      <c r="U12" s="80">
        <v>507.5</v>
      </c>
      <c r="V12" s="80">
        <v>507.5</v>
      </c>
      <c r="W12" s="80">
        <v>507.5</v>
      </c>
      <c r="X12" s="81">
        <v>507.5</v>
      </c>
    </row>
    <row r="13" spans="1:24" ht="36" x14ac:dyDescent="0.35">
      <c r="A13" s="36">
        <v>10</v>
      </c>
      <c r="B13" s="35" t="s">
        <v>85</v>
      </c>
      <c r="C13" s="55" t="s">
        <v>100</v>
      </c>
      <c r="D13" s="31" t="s">
        <v>10</v>
      </c>
      <c r="E13" s="29" t="s">
        <v>68</v>
      </c>
      <c r="F13" s="30" t="s">
        <v>95</v>
      </c>
      <c r="G13" s="61">
        <v>12</v>
      </c>
      <c r="H13" s="5">
        <v>1000</v>
      </c>
      <c r="I13" s="5">
        <f t="shared" si="0"/>
        <v>2280</v>
      </c>
      <c r="J13" s="5">
        <f t="shared" si="1"/>
        <v>9720</v>
      </c>
      <c r="K13" s="5">
        <f>H13*G13</f>
        <v>12000</v>
      </c>
      <c r="L13" s="47"/>
      <c r="M13" s="84">
        <v>470</v>
      </c>
      <c r="N13" s="64">
        <v>470</v>
      </c>
      <c r="O13" s="64">
        <v>470</v>
      </c>
      <c r="P13" s="64">
        <v>470</v>
      </c>
      <c r="Q13" s="64">
        <v>470</v>
      </c>
      <c r="R13" s="64">
        <v>470</v>
      </c>
      <c r="S13" s="64">
        <v>470</v>
      </c>
      <c r="T13" s="64">
        <v>470</v>
      </c>
      <c r="U13" s="64">
        <v>470</v>
      </c>
      <c r="V13" s="64">
        <v>470</v>
      </c>
      <c r="W13" s="64">
        <v>470</v>
      </c>
      <c r="X13" s="64">
        <v>470</v>
      </c>
    </row>
    <row r="14" spans="1:24" ht="36" x14ac:dyDescent="0.35">
      <c r="A14" s="36">
        <v>11</v>
      </c>
      <c r="B14" s="78" t="s">
        <v>97</v>
      </c>
      <c r="C14" s="79" t="s">
        <v>98</v>
      </c>
      <c r="D14" s="31" t="s">
        <v>10</v>
      </c>
      <c r="E14" s="29" t="s">
        <v>68</v>
      </c>
      <c r="F14" s="30" t="s">
        <v>99</v>
      </c>
      <c r="G14" s="61">
        <v>12</v>
      </c>
      <c r="H14" s="5">
        <v>500</v>
      </c>
      <c r="I14" s="5">
        <f t="shared" si="0"/>
        <v>1140</v>
      </c>
      <c r="J14" s="5">
        <f t="shared" si="1"/>
        <v>4860</v>
      </c>
      <c r="K14" s="5">
        <f>H14*G14</f>
        <v>6000</v>
      </c>
      <c r="L14" s="47"/>
      <c r="M14" s="84">
        <v>500</v>
      </c>
      <c r="N14" s="64">
        <v>500</v>
      </c>
      <c r="O14" s="64">
        <v>500</v>
      </c>
      <c r="P14" s="64">
        <v>500</v>
      </c>
      <c r="Q14" s="64">
        <v>500</v>
      </c>
      <c r="R14" s="64">
        <v>500</v>
      </c>
      <c r="S14" s="64">
        <v>500</v>
      </c>
      <c r="T14" s="64">
        <v>500</v>
      </c>
      <c r="U14" s="64">
        <v>500</v>
      </c>
      <c r="V14" s="64">
        <v>500</v>
      </c>
      <c r="W14" s="64">
        <v>500</v>
      </c>
      <c r="X14" s="64">
        <v>500</v>
      </c>
    </row>
    <row r="15" spans="1:24" ht="83.25" thickBot="1" x14ac:dyDescent="0.35">
      <c r="A15" s="36">
        <v>12</v>
      </c>
      <c r="B15" s="35" t="s">
        <v>88</v>
      </c>
      <c r="C15" s="53" t="s">
        <v>89</v>
      </c>
      <c r="D15" s="31" t="s">
        <v>8</v>
      </c>
      <c r="E15" s="29" t="s">
        <v>69</v>
      </c>
      <c r="F15" s="30" t="s">
        <v>96</v>
      </c>
      <c r="G15" s="61">
        <v>12</v>
      </c>
      <c r="H15" s="5">
        <v>195.8</v>
      </c>
      <c r="I15" s="5">
        <f t="shared" si="0"/>
        <v>446.5</v>
      </c>
      <c r="J15" s="5">
        <f t="shared" si="1"/>
        <v>1903.5</v>
      </c>
      <c r="K15" s="5">
        <v>2350</v>
      </c>
      <c r="L15" s="47"/>
      <c r="M15" s="85">
        <f>K15</f>
        <v>2350</v>
      </c>
      <c r="N15" s="72"/>
      <c r="O15" s="72"/>
      <c r="P15" s="72"/>
      <c r="Q15" s="72"/>
      <c r="R15" s="72"/>
      <c r="S15" s="72"/>
      <c r="T15" s="72"/>
      <c r="U15" s="72"/>
      <c r="V15" s="72"/>
      <c r="W15" s="72"/>
      <c r="X15" s="72"/>
    </row>
    <row r="16" spans="1:24" s="1" customFormat="1" ht="18.75" thickBot="1" x14ac:dyDescent="0.4">
      <c r="A16" s="114" t="s">
        <v>49</v>
      </c>
      <c r="B16" s="115"/>
      <c r="C16" s="115"/>
      <c r="D16" s="115"/>
      <c r="E16" s="115"/>
      <c r="F16" s="115"/>
      <c r="G16" s="115"/>
      <c r="H16" s="115"/>
      <c r="I16" s="116"/>
      <c r="J16" s="37">
        <f t="shared" ref="J16:X16" si="2">SUM(J4:J15)</f>
        <v>150995.25900000002</v>
      </c>
      <c r="K16" s="37">
        <f t="shared" si="2"/>
        <v>243453.9</v>
      </c>
      <c r="L16" s="38">
        <f t="shared" si="2"/>
        <v>29375</v>
      </c>
      <c r="M16" s="74">
        <f t="shared" si="2"/>
        <v>149359.72999999998</v>
      </c>
      <c r="N16" s="75">
        <f t="shared" si="2"/>
        <v>3435.83</v>
      </c>
      <c r="O16" s="75">
        <f t="shared" si="2"/>
        <v>8429.83</v>
      </c>
      <c r="P16" s="75">
        <f t="shared" si="2"/>
        <v>8429.83</v>
      </c>
      <c r="Q16" s="75">
        <f t="shared" si="2"/>
        <v>8429.83</v>
      </c>
      <c r="R16" s="75">
        <f t="shared" si="2"/>
        <v>8429.83</v>
      </c>
      <c r="S16" s="75">
        <f t="shared" si="2"/>
        <v>8429.83</v>
      </c>
      <c r="T16" s="75">
        <f t="shared" si="2"/>
        <v>8429.83</v>
      </c>
      <c r="U16" s="75">
        <f t="shared" si="2"/>
        <v>8429.83</v>
      </c>
      <c r="V16" s="75">
        <f t="shared" si="2"/>
        <v>8429.83</v>
      </c>
      <c r="W16" s="75">
        <f t="shared" si="2"/>
        <v>8429.83</v>
      </c>
      <c r="X16" s="77">
        <f t="shared" si="2"/>
        <v>8429.83</v>
      </c>
    </row>
    <row r="17" spans="1:24" ht="15.75" customHeight="1" x14ac:dyDescent="0.3">
      <c r="A17" s="111" t="s">
        <v>51</v>
      </c>
      <c r="B17" s="112"/>
      <c r="C17" s="112"/>
      <c r="D17" s="112"/>
      <c r="E17" s="112"/>
      <c r="F17" s="112"/>
      <c r="G17" s="112"/>
      <c r="H17" s="112"/>
      <c r="I17" s="112"/>
      <c r="J17" s="112"/>
      <c r="K17" s="112"/>
      <c r="L17" s="113"/>
      <c r="M17" s="39"/>
      <c r="N17" s="40"/>
      <c r="O17" s="40"/>
      <c r="P17" s="40"/>
      <c r="Q17" s="40"/>
      <c r="R17" s="40"/>
      <c r="S17" s="40"/>
      <c r="T17" s="40"/>
      <c r="U17" s="40"/>
      <c r="V17" s="40"/>
      <c r="W17" s="40"/>
      <c r="X17" s="7"/>
    </row>
    <row r="18" spans="1:24" ht="66.75" thickBot="1" x14ac:dyDescent="0.35">
      <c r="A18" s="36">
        <v>21</v>
      </c>
      <c r="B18" s="60" t="s">
        <v>90</v>
      </c>
      <c r="C18" s="53" t="s">
        <v>91</v>
      </c>
      <c r="D18" s="25" t="s">
        <v>8</v>
      </c>
      <c r="E18" s="30" t="s">
        <v>69</v>
      </c>
      <c r="F18" s="30" t="s">
        <v>96</v>
      </c>
      <c r="G18" s="61">
        <v>2</v>
      </c>
      <c r="H18" s="5">
        <f>J18/2</f>
        <v>14985</v>
      </c>
      <c r="I18" s="5">
        <f>K18*19%</f>
        <v>7030</v>
      </c>
      <c r="J18" s="5">
        <f>K18-(K18*19%)</f>
        <v>29970</v>
      </c>
      <c r="K18" s="5">
        <v>37000</v>
      </c>
      <c r="L18" s="73"/>
      <c r="M18" s="76">
        <f>K18</f>
        <v>37000</v>
      </c>
      <c r="N18" s="72"/>
      <c r="O18" s="8"/>
      <c r="P18" s="8"/>
      <c r="Q18" s="8"/>
      <c r="R18" s="8"/>
      <c r="S18" s="8"/>
      <c r="T18" s="8"/>
      <c r="U18" s="8"/>
      <c r="V18" s="8"/>
      <c r="W18" s="8"/>
      <c r="X18" s="6"/>
    </row>
    <row r="19" spans="1:24" s="1" customFormat="1" ht="18.75" thickBot="1" x14ac:dyDescent="0.4">
      <c r="A19" s="114" t="s">
        <v>50</v>
      </c>
      <c r="B19" s="115"/>
      <c r="C19" s="115"/>
      <c r="D19" s="115"/>
      <c r="E19" s="115"/>
      <c r="F19" s="115"/>
      <c r="G19" s="115"/>
      <c r="H19" s="115"/>
      <c r="I19" s="116"/>
      <c r="J19" s="37">
        <f t="shared" ref="J19:X19" si="3">SUM(J18:J18)</f>
        <v>29970</v>
      </c>
      <c r="K19" s="37">
        <f t="shared" si="3"/>
        <v>37000</v>
      </c>
      <c r="L19" s="38">
        <f t="shared" si="3"/>
        <v>0</v>
      </c>
      <c r="M19" s="74">
        <f t="shared" si="3"/>
        <v>37000</v>
      </c>
      <c r="N19" s="75">
        <f t="shared" si="3"/>
        <v>0</v>
      </c>
      <c r="O19" s="37">
        <f t="shared" si="3"/>
        <v>0</v>
      </c>
      <c r="P19" s="37">
        <f t="shared" si="3"/>
        <v>0</v>
      </c>
      <c r="Q19" s="37">
        <f t="shared" si="3"/>
        <v>0</v>
      </c>
      <c r="R19" s="37">
        <f t="shared" si="3"/>
        <v>0</v>
      </c>
      <c r="S19" s="37">
        <f t="shared" si="3"/>
        <v>0</v>
      </c>
      <c r="T19" s="37">
        <f t="shared" si="3"/>
        <v>0</v>
      </c>
      <c r="U19" s="37">
        <f t="shared" si="3"/>
        <v>0</v>
      </c>
      <c r="V19" s="37">
        <f t="shared" si="3"/>
        <v>0</v>
      </c>
      <c r="W19" s="37">
        <f t="shared" si="3"/>
        <v>0</v>
      </c>
      <c r="X19" s="17">
        <f t="shared" si="3"/>
        <v>0</v>
      </c>
    </row>
    <row r="20" spans="1:24" s="1" customFormat="1" ht="18.75" thickBot="1" x14ac:dyDescent="0.4">
      <c r="A20" s="106" t="s">
        <v>45</v>
      </c>
      <c r="B20" s="107"/>
      <c r="C20" s="107"/>
      <c r="D20" s="107"/>
      <c r="E20" s="107"/>
      <c r="F20" s="107"/>
      <c r="G20" s="107"/>
      <c r="H20" s="107"/>
      <c r="I20" s="108"/>
      <c r="J20" s="41">
        <f t="shared" ref="J20:X20" si="4">J16+J19</f>
        <v>180965.25900000002</v>
      </c>
      <c r="K20" s="42">
        <f t="shared" si="4"/>
        <v>280453.90000000002</v>
      </c>
      <c r="L20" s="43">
        <f t="shared" si="4"/>
        <v>29375</v>
      </c>
      <c r="M20" s="41">
        <f t="shared" si="4"/>
        <v>186359.72999999998</v>
      </c>
      <c r="N20" s="42">
        <f t="shared" si="4"/>
        <v>3435.83</v>
      </c>
      <c r="O20" s="42">
        <f t="shared" si="4"/>
        <v>8429.83</v>
      </c>
      <c r="P20" s="42">
        <f t="shared" si="4"/>
        <v>8429.83</v>
      </c>
      <c r="Q20" s="42">
        <f t="shared" si="4"/>
        <v>8429.83</v>
      </c>
      <c r="R20" s="42">
        <f t="shared" si="4"/>
        <v>8429.83</v>
      </c>
      <c r="S20" s="42">
        <f t="shared" si="4"/>
        <v>8429.83</v>
      </c>
      <c r="T20" s="42">
        <f t="shared" si="4"/>
        <v>8429.83</v>
      </c>
      <c r="U20" s="42">
        <f t="shared" si="4"/>
        <v>8429.83</v>
      </c>
      <c r="V20" s="42">
        <f t="shared" si="4"/>
        <v>8429.83</v>
      </c>
      <c r="W20" s="42">
        <f t="shared" si="4"/>
        <v>8429.83</v>
      </c>
      <c r="X20" s="18">
        <f t="shared" si="4"/>
        <v>8429.83</v>
      </c>
    </row>
    <row r="21" spans="1:24" ht="17.25" thickBot="1" x14ac:dyDescent="0.35">
      <c r="A21" s="23"/>
      <c r="B21" s="51"/>
      <c r="C21" s="56"/>
      <c r="D21" s="51"/>
      <c r="E21" s="44"/>
      <c r="F21" s="45"/>
      <c r="G21" s="44"/>
      <c r="H21" s="46"/>
      <c r="I21" s="46"/>
      <c r="J21" s="46"/>
      <c r="K21" s="46"/>
      <c r="L21" s="46"/>
      <c r="M21" s="23"/>
      <c r="N21" s="23"/>
      <c r="O21" s="23"/>
      <c r="P21" s="23"/>
      <c r="Q21" s="23"/>
      <c r="R21" s="23"/>
      <c r="S21" s="23"/>
      <c r="T21" s="23"/>
      <c r="U21" s="23"/>
      <c r="V21" s="23"/>
      <c r="W21" s="23"/>
    </row>
    <row r="22" spans="1:24" ht="27" customHeight="1" thickBot="1" x14ac:dyDescent="0.35">
      <c r="A22" s="101" t="s">
        <v>92</v>
      </c>
      <c r="B22" s="102"/>
      <c r="C22" s="102"/>
      <c r="D22" s="103"/>
      <c r="E22" s="12">
        <f>E23+E24</f>
        <v>148000</v>
      </c>
      <c r="F22" s="13" t="s">
        <v>47</v>
      </c>
    </row>
    <row r="23" spans="1:24" ht="38.25" customHeight="1" x14ac:dyDescent="0.3">
      <c r="A23" s="104" t="s">
        <v>53</v>
      </c>
      <c r="B23" s="105"/>
      <c r="C23" s="105"/>
      <c r="D23" s="105"/>
      <c r="E23" s="19">
        <v>111000</v>
      </c>
      <c r="F23" s="20" t="s">
        <v>47</v>
      </c>
    </row>
    <row r="24" spans="1:24" ht="69.75" customHeight="1" thickBot="1" x14ac:dyDescent="0.35">
      <c r="A24" s="135" t="s">
        <v>54</v>
      </c>
      <c r="B24" s="136"/>
      <c r="C24" s="136"/>
      <c r="D24" s="136"/>
      <c r="E24" s="21">
        <v>37000</v>
      </c>
      <c r="F24" s="22" t="s">
        <v>47</v>
      </c>
    </row>
    <row r="26" spans="1:24" x14ac:dyDescent="0.3">
      <c r="A26" s="119"/>
      <c r="B26" s="119"/>
      <c r="C26" s="119"/>
    </row>
  </sheetData>
  <mergeCells count="23">
    <mergeCell ref="A26:C26"/>
    <mergeCell ref="J1:J2"/>
    <mergeCell ref="K1:K2"/>
    <mergeCell ref="L1:L2"/>
    <mergeCell ref="E1:E2"/>
    <mergeCell ref="F1:F2"/>
    <mergeCell ref="G1:G2"/>
    <mergeCell ref="H1:H2"/>
    <mergeCell ref="A1:A2"/>
    <mergeCell ref="A19:I19"/>
    <mergeCell ref="B1:B2"/>
    <mergeCell ref="I1:I2"/>
    <mergeCell ref="C1:C2"/>
    <mergeCell ref="D1:D2"/>
    <mergeCell ref="A3:L3"/>
    <mergeCell ref="A24:D24"/>
    <mergeCell ref="A22:D22"/>
    <mergeCell ref="A23:D23"/>
    <mergeCell ref="A20:I20"/>
    <mergeCell ref="M1:X1"/>
    <mergeCell ref="A17:L17"/>
    <mergeCell ref="A16:I16"/>
    <mergeCell ref="M6:N6"/>
  </mergeCells>
  <pageMargins left="0.43307086614173229" right="0.23622047244094488" top="0.3543307086614173" bottom="0.3543307086614173" header="0.31496062992125984" footer="0.31496062992125984"/>
  <pageSetup paperSize="9" scale="47"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'Cheltuieli Eligibile'!$C$2:$C$24</xm:f>
          </x14:formula1>
          <xm:sqref>D4:D15 D18</xm:sqref>
        </x14:dataValidation>
        <x14:dataValidation type="list" allowBlank="1" showInputMessage="1" showErrorMessage="1">
          <x14:formula1>
            <xm:f>'Cheltuieli Eligibile'!$B$40:$B$41</xm:f>
          </x14:formula1>
          <xm:sqref>E4:E15 E18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5"/>
  <sheetViews>
    <sheetView workbookViewId="0">
      <selection activeCell="A23" sqref="A23:C23"/>
    </sheetView>
  </sheetViews>
  <sheetFormatPr defaultRowHeight="15" x14ac:dyDescent="0.25"/>
  <cols>
    <col min="1" max="1" width="7.140625" customWidth="1"/>
    <col min="2" max="2" width="44" customWidth="1"/>
    <col min="3" max="3" width="16" customWidth="1"/>
  </cols>
  <sheetData>
    <row r="2" spans="1:3" ht="18.75" x14ac:dyDescent="0.3">
      <c r="A2" s="137" t="s">
        <v>121</v>
      </c>
      <c r="B2" s="137"/>
      <c r="C2" s="137"/>
    </row>
    <row r="3" spans="1:3" ht="15.75" thickBot="1" x14ac:dyDescent="0.3">
      <c r="A3" s="97"/>
      <c r="B3" s="97"/>
      <c r="C3" s="97"/>
    </row>
    <row r="4" spans="1:3" ht="15.75" thickBot="1" x14ac:dyDescent="0.3">
      <c r="A4" s="140" t="s">
        <v>52</v>
      </c>
      <c r="B4" s="141"/>
      <c r="C4" s="142"/>
    </row>
    <row r="5" spans="1:3" ht="39.75" customHeight="1" x14ac:dyDescent="0.25">
      <c r="A5" s="93" t="s">
        <v>102</v>
      </c>
      <c r="B5" s="94" t="s">
        <v>103</v>
      </c>
      <c r="C5" s="95" t="s">
        <v>119</v>
      </c>
    </row>
    <row r="6" spans="1:3" ht="60" x14ac:dyDescent="0.25">
      <c r="A6" s="96">
        <v>1</v>
      </c>
      <c r="B6" s="90" t="s">
        <v>120</v>
      </c>
      <c r="C6" s="91">
        <v>3500</v>
      </c>
    </row>
    <row r="7" spans="1:3" x14ac:dyDescent="0.25">
      <c r="A7" s="96">
        <v>2</v>
      </c>
      <c r="B7" s="90" t="s">
        <v>107</v>
      </c>
      <c r="C7" s="91">
        <v>42940</v>
      </c>
    </row>
    <row r="8" spans="1:3" ht="30" x14ac:dyDescent="0.25">
      <c r="A8" s="96">
        <v>3</v>
      </c>
      <c r="B8" s="90" t="s">
        <v>118</v>
      </c>
      <c r="C8" s="91">
        <v>7050</v>
      </c>
    </row>
    <row r="9" spans="1:3" ht="30" x14ac:dyDescent="0.25">
      <c r="A9" s="96">
        <v>4</v>
      </c>
      <c r="B9" s="90" t="s">
        <v>81</v>
      </c>
      <c r="C9" s="91">
        <v>2350</v>
      </c>
    </row>
    <row r="10" spans="1:3" ht="30" x14ac:dyDescent="0.25">
      <c r="A10" s="96">
        <v>5</v>
      </c>
      <c r="B10" s="90" t="s">
        <v>116</v>
      </c>
      <c r="C10" s="91">
        <v>8000</v>
      </c>
    </row>
    <row r="11" spans="1:3" x14ac:dyDescent="0.25">
      <c r="A11" s="96">
        <v>6</v>
      </c>
      <c r="B11" s="90" t="s">
        <v>108</v>
      </c>
      <c r="C11" s="91">
        <v>16613.900000000001</v>
      </c>
    </row>
    <row r="12" spans="1:3" x14ac:dyDescent="0.25">
      <c r="A12" s="96">
        <v>7</v>
      </c>
      <c r="B12" s="90" t="s">
        <v>110</v>
      </c>
      <c r="C12" s="91">
        <v>6000</v>
      </c>
    </row>
    <row r="13" spans="1:3" x14ac:dyDescent="0.25">
      <c r="A13" s="96">
        <v>8</v>
      </c>
      <c r="B13" s="90" t="s">
        <v>109</v>
      </c>
      <c r="C13" s="91">
        <v>2350</v>
      </c>
    </row>
    <row r="14" spans="1:3" ht="30" x14ac:dyDescent="0.25">
      <c r="A14" s="96">
        <v>9</v>
      </c>
      <c r="B14" s="90" t="s">
        <v>111</v>
      </c>
      <c r="C14" s="91">
        <v>6000</v>
      </c>
    </row>
    <row r="15" spans="1:3" ht="30" x14ac:dyDescent="0.25">
      <c r="A15" s="96">
        <v>10</v>
      </c>
      <c r="B15" s="90" t="s">
        <v>113</v>
      </c>
      <c r="C15" s="91">
        <v>4650</v>
      </c>
    </row>
    <row r="16" spans="1:3" ht="30" x14ac:dyDescent="0.25">
      <c r="A16" s="96">
        <v>11</v>
      </c>
      <c r="B16" s="90" t="s">
        <v>112</v>
      </c>
      <c r="C16" s="91">
        <v>11546.1</v>
      </c>
    </row>
    <row r="17" spans="1:3" ht="15.75" thickBot="1" x14ac:dyDescent="0.3">
      <c r="A17" s="148" t="s">
        <v>104</v>
      </c>
      <c r="B17" s="149"/>
      <c r="C17" s="99">
        <f>SUM(C6:C16)</f>
        <v>111000</v>
      </c>
    </row>
    <row r="18" spans="1:3" x14ac:dyDescent="0.25">
      <c r="A18" s="143" t="s">
        <v>51</v>
      </c>
      <c r="B18" s="144"/>
      <c r="C18" s="145"/>
    </row>
    <row r="19" spans="1:3" x14ac:dyDescent="0.25">
      <c r="A19" s="96">
        <v>1</v>
      </c>
      <c r="B19" s="89" t="s">
        <v>114</v>
      </c>
      <c r="C19" s="92">
        <v>37000</v>
      </c>
    </row>
    <row r="20" spans="1:3" ht="15.75" thickBot="1" x14ac:dyDescent="0.3">
      <c r="A20" s="148" t="s">
        <v>105</v>
      </c>
      <c r="B20" s="149"/>
      <c r="C20" s="100">
        <v>37000</v>
      </c>
    </row>
    <row r="21" spans="1:3" ht="16.5" thickBot="1" x14ac:dyDescent="0.3">
      <c r="A21" s="146" t="s">
        <v>106</v>
      </c>
      <c r="B21" s="147"/>
      <c r="C21" s="98">
        <f>C17+C20</f>
        <v>148000</v>
      </c>
    </row>
    <row r="23" spans="1:3" ht="39" customHeight="1" x14ac:dyDescent="0.25">
      <c r="A23" s="138" t="s">
        <v>123</v>
      </c>
      <c r="B23" s="138"/>
      <c r="C23" s="138"/>
    </row>
    <row r="24" spans="1:3" ht="15.75" customHeight="1" x14ac:dyDescent="0.25">
      <c r="A24" s="138" t="s">
        <v>115</v>
      </c>
      <c r="B24" s="138"/>
      <c r="C24" s="138"/>
    </row>
    <row r="25" spans="1:3" ht="36.75" customHeight="1" x14ac:dyDescent="0.25">
      <c r="A25" s="139" t="s">
        <v>117</v>
      </c>
      <c r="B25" s="139"/>
      <c r="C25" s="139"/>
    </row>
  </sheetData>
  <mergeCells count="9">
    <mergeCell ref="A2:C2"/>
    <mergeCell ref="A23:C23"/>
    <mergeCell ref="A24:C24"/>
    <mergeCell ref="A25:C25"/>
    <mergeCell ref="A4:C4"/>
    <mergeCell ref="A18:C18"/>
    <mergeCell ref="A21:B21"/>
    <mergeCell ref="A20:B20"/>
    <mergeCell ref="A17:B17"/>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4"/>
  <sheetViews>
    <sheetView workbookViewId="0">
      <selection activeCell="C38" sqref="C38"/>
    </sheetView>
  </sheetViews>
  <sheetFormatPr defaultRowHeight="16.5" x14ac:dyDescent="0.3"/>
  <cols>
    <col min="1" max="1" width="5.85546875" style="4" customWidth="1"/>
    <col min="2" max="2" width="70" style="4" customWidth="1"/>
    <col min="3" max="3" width="76" style="23" customWidth="1"/>
    <col min="4" max="4" width="8.85546875" style="4" customWidth="1"/>
    <col min="5" max="16384" width="9.140625" style="4"/>
  </cols>
  <sheetData>
    <row r="1" spans="1:3" ht="17.25" thickBot="1" x14ac:dyDescent="0.35">
      <c r="A1" s="150" t="s">
        <v>56</v>
      </c>
      <c r="B1" s="151"/>
      <c r="C1" s="152"/>
    </row>
    <row r="2" spans="1:3" x14ac:dyDescent="0.3">
      <c r="A2" s="153" t="s">
        <v>55</v>
      </c>
      <c r="B2" s="156" t="s">
        <v>0</v>
      </c>
      <c r="C2" s="27" t="s">
        <v>1</v>
      </c>
    </row>
    <row r="3" spans="1:3" x14ac:dyDescent="0.3">
      <c r="A3" s="154"/>
      <c r="B3" s="157"/>
      <c r="C3" s="26" t="s">
        <v>21</v>
      </c>
    </row>
    <row r="4" spans="1:3" ht="33" x14ac:dyDescent="0.3">
      <c r="A4" s="154"/>
      <c r="B4" s="157"/>
      <c r="C4" s="26" t="s">
        <v>2</v>
      </c>
    </row>
    <row r="5" spans="1:3" x14ac:dyDescent="0.3">
      <c r="A5" s="154"/>
      <c r="B5" s="158" t="s">
        <v>3</v>
      </c>
      <c r="C5" s="26" t="s">
        <v>22</v>
      </c>
    </row>
    <row r="6" spans="1:3" x14ac:dyDescent="0.3">
      <c r="A6" s="154"/>
      <c r="B6" s="158"/>
      <c r="C6" s="26" t="s">
        <v>23</v>
      </c>
    </row>
    <row r="7" spans="1:3" ht="66" x14ac:dyDescent="0.3">
      <c r="A7" s="154"/>
      <c r="B7" s="158"/>
      <c r="C7" s="26" t="s">
        <v>24</v>
      </c>
    </row>
    <row r="8" spans="1:3" x14ac:dyDescent="0.3">
      <c r="A8" s="154"/>
      <c r="B8" s="158"/>
      <c r="C8" s="26" t="s">
        <v>25</v>
      </c>
    </row>
    <row r="9" spans="1:3" ht="49.5" x14ac:dyDescent="0.3">
      <c r="A9" s="154"/>
      <c r="B9" s="28" t="s">
        <v>4</v>
      </c>
      <c r="C9" s="26" t="s">
        <v>4</v>
      </c>
    </row>
    <row r="10" spans="1:3" ht="66" x14ac:dyDescent="0.3">
      <c r="A10" s="154"/>
      <c r="B10" s="28" t="s">
        <v>5</v>
      </c>
      <c r="C10" s="26" t="s">
        <v>5</v>
      </c>
    </row>
    <row r="11" spans="1:3" ht="49.5" x14ac:dyDescent="0.3">
      <c r="A11" s="154"/>
      <c r="B11" s="28" t="s">
        <v>6</v>
      </c>
      <c r="C11" s="26" t="s">
        <v>6</v>
      </c>
    </row>
    <row r="12" spans="1:3" ht="66" x14ac:dyDescent="0.3">
      <c r="A12" s="154"/>
      <c r="B12" s="28" t="s">
        <v>7</v>
      </c>
      <c r="C12" s="26" t="s">
        <v>7</v>
      </c>
    </row>
    <row r="13" spans="1:3" x14ac:dyDescent="0.3">
      <c r="A13" s="154"/>
      <c r="B13" s="28" t="s">
        <v>8</v>
      </c>
      <c r="C13" s="26" t="s">
        <v>8</v>
      </c>
    </row>
    <row r="14" spans="1:3" ht="33" x14ac:dyDescent="0.3">
      <c r="A14" s="154"/>
      <c r="B14" s="28" t="s">
        <v>9</v>
      </c>
      <c r="C14" s="26" t="s">
        <v>9</v>
      </c>
    </row>
    <row r="15" spans="1:3" ht="33" x14ac:dyDescent="0.3">
      <c r="A15" s="154"/>
      <c r="B15" s="28" t="s">
        <v>19</v>
      </c>
      <c r="C15" s="26" t="s">
        <v>19</v>
      </c>
    </row>
    <row r="16" spans="1:3" x14ac:dyDescent="0.3">
      <c r="A16" s="154"/>
      <c r="B16" s="28" t="s">
        <v>10</v>
      </c>
      <c r="C16" s="26" t="s">
        <v>10</v>
      </c>
    </row>
    <row r="17" spans="1:3" x14ac:dyDescent="0.3">
      <c r="A17" s="154"/>
      <c r="B17" s="28" t="s">
        <v>11</v>
      </c>
      <c r="C17" s="26" t="s">
        <v>11</v>
      </c>
    </row>
    <row r="18" spans="1:3" ht="33" x14ac:dyDescent="0.3">
      <c r="A18" s="154"/>
      <c r="B18" s="28" t="s">
        <v>12</v>
      </c>
      <c r="C18" s="26" t="s">
        <v>12</v>
      </c>
    </row>
    <row r="19" spans="1:3" ht="33" x14ac:dyDescent="0.3">
      <c r="A19" s="154"/>
      <c r="B19" s="28" t="s">
        <v>13</v>
      </c>
      <c r="C19" s="26" t="s">
        <v>13</v>
      </c>
    </row>
    <row r="20" spans="1:3" ht="33" x14ac:dyDescent="0.3">
      <c r="A20" s="154"/>
      <c r="B20" s="28" t="s">
        <v>14</v>
      </c>
      <c r="C20" s="26" t="s">
        <v>14</v>
      </c>
    </row>
    <row r="21" spans="1:3" x14ac:dyDescent="0.3">
      <c r="A21" s="154"/>
      <c r="B21" s="158" t="s">
        <v>15</v>
      </c>
      <c r="C21" s="26" t="s">
        <v>16</v>
      </c>
    </row>
    <row r="22" spans="1:3" x14ac:dyDescent="0.3">
      <c r="A22" s="154"/>
      <c r="B22" s="158"/>
      <c r="C22" s="26" t="s">
        <v>17</v>
      </c>
    </row>
    <row r="23" spans="1:3" ht="33" x14ac:dyDescent="0.3">
      <c r="A23" s="154"/>
      <c r="B23" s="158"/>
      <c r="C23" s="26" t="s">
        <v>18</v>
      </c>
    </row>
    <row r="24" spans="1:3" ht="33.75" thickBot="1" x14ac:dyDescent="0.35">
      <c r="A24" s="155"/>
      <c r="B24" s="159"/>
      <c r="C24" s="32" t="s">
        <v>20</v>
      </c>
    </row>
    <row r="25" spans="1:3" ht="16.5" customHeight="1" x14ac:dyDescent="0.3">
      <c r="A25" s="24"/>
    </row>
    <row r="26" spans="1:3" x14ac:dyDescent="0.3">
      <c r="A26" s="24"/>
      <c r="B26" s="33" t="s">
        <v>57</v>
      </c>
    </row>
    <row r="27" spans="1:3" x14ac:dyDescent="0.3">
      <c r="A27" s="23"/>
      <c r="B27" s="34" t="s">
        <v>58</v>
      </c>
    </row>
    <row r="28" spans="1:3" x14ac:dyDescent="0.3">
      <c r="A28" s="23"/>
      <c r="B28" t="s">
        <v>59</v>
      </c>
    </row>
    <row r="29" spans="1:3" x14ac:dyDescent="0.3">
      <c r="B29" t="s">
        <v>60</v>
      </c>
    </row>
    <row r="30" spans="1:3" x14ac:dyDescent="0.3">
      <c r="B30"/>
    </row>
    <row r="31" spans="1:3" x14ac:dyDescent="0.3">
      <c r="B31" s="34" t="s">
        <v>61</v>
      </c>
    </row>
    <row r="32" spans="1:3" x14ac:dyDescent="0.3">
      <c r="B32" t="s">
        <v>62</v>
      </c>
    </row>
    <row r="33" spans="2:2" x14ac:dyDescent="0.3">
      <c r="B33" t="s">
        <v>63</v>
      </c>
    </row>
    <row r="34" spans="2:2" x14ac:dyDescent="0.3">
      <c r="B34" t="s">
        <v>64</v>
      </c>
    </row>
    <row r="35" spans="2:2" x14ac:dyDescent="0.3">
      <c r="B35" t="s">
        <v>65</v>
      </c>
    </row>
    <row r="36" spans="2:2" x14ac:dyDescent="0.3">
      <c r="B36" t="s">
        <v>66</v>
      </c>
    </row>
    <row r="37" spans="2:2" x14ac:dyDescent="0.3">
      <c r="B37" t="s">
        <v>67</v>
      </c>
    </row>
    <row r="38" spans="2:2" ht="16.5" customHeight="1" x14ac:dyDescent="0.3">
      <c r="B38"/>
    </row>
    <row r="40" spans="2:2" x14ac:dyDescent="0.3">
      <c r="B40" s="4" t="s">
        <v>68</v>
      </c>
    </row>
    <row r="41" spans="2:2" x14ac:dyDescent="0.3">
      <c r="B41" s="4" t="s">
        <v>69</v>
      </c>
    </row>
    <row r="64" ht="102.75" customHeight="1" x14ac:dyDescent="0.3"/>
  </sheetData>
  <mergeCells count="5">
    <mergeCell ref="A1:C1"/>
    <mergeCell ref="A2:A24"/>
    <mergeCell ref="B2:B4"/>
    <mergeCell ref="B5:B8"/>
    <mergeCell ref="B21:B24"/>
  </mergeCells>
  <pageMargins left="0.43307086614173229" right="0.23622047244094488" top="0.59055118110236215" bottom="0.19685039370078741" header="0.31496062992125984" footer="0.31496062992125984"/>
  <pageSetup paperSize="9" scale="6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Buget Plan de afaceri_106932</vt:lpstr>
      <vt:lpstr>CHELTUIELI DIN SUBVENTIE</vt:lpstr>
      <vt:lpstr>Cheltuieli Eligibile</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Metodo Consultores</dc:creator>
  <cp:lastModifiedBy>Dell</cp:lastModifiedBy>
  <cp:lastPrinted>2018-06-15T08:06:00Z</cp:lastPrinted>
  <dcterms:created xsi:type="dcterms:W3CDTF">2018-04-26T16:04:39Z</dcterms:created>
  <dcterms:modified xsi:type="dcterms:W3CDTF">2019-01-24T21:02:24Z</dcterms:modified>
</cp:coreProperties>
</file>