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Desktop\Afaceri.de.succes_106932\"/>
    </mc:Choice>
  </mc:AlternateContent>
  <bookViews>
    <workbookView xWindow="0" yWindow="0" windowWidth="15570" windowHeight="6870"/>
  </bookViews>
  <sheets>
    <sheet name="Buget Plan de afaceri_106932" sheetId="4" r:id="rId1"/>
    <sheet name="Model - Buget Plan de afaceri" sheetId="2" r:id="rId2"/>
    <sheet name="Cheltuieli Eligibile" sheetId="3" r:id="rId3"/>
    <sheet name="Plafon Salarii" sheetId="5" r:id="rId4"/>
  </sheets>
  <calcPr calcId="162913"/>
</workbook>
</file>

<file path=xl/calcChain.xml><?xml version="1.0" encoding="utf-8"?>
<calcChain xmlns="http://schemas.openxmlformats.org/spreadsheetml/2006/main">
  <c r="K23" i="4" l="1"/>
  <c r="U27" i="4" l="1"/>
  <c r="W27" i="4"/>
  <c r="V27" i="4"/>
  <c r="W26" i="4"/>
  <c r="W35" i="4" s="1"/>
  <c r="V26" i="4"/>
  <c r="V35" i="4" s="1"/>
  <c r="U26" i="4"/>
  <c r="I25" i="4"/>
  <c r="I10" i="4"/>
  <c r="W10" i="4" s="1"/>
  <c r="I9" i="4"/>
  <c r="W9" i="4" s="1"/>
  <c r="W7" i="4"/>
  <c r="V7" i="4"/>
  <c r="U7" i="4"/>
  <c r="T7" i="4"/>
  <c r="S7" i="4"/>
  <c r="R7" i="4"/>
  <c r="Q7" i="4"/>
  <c r="P7" i="4"/>
  <c r="O7" i="4"/>
  <c r="N7" i="4"/>
  <c r="M7" i="4"/>
  <c r="L7" i="4"/>
  <c r="I6" i="4"/>
  <c r="T5" i="4"/>
  <c r="S5" i="4"/>
  <c r="R5" i="4"/>
  <c r="Q5" i="4"/>
  <c r="P5" i="4"/>
  <c r="O5" i="4"/>
  <c r="N5" i="4"/>
  <c r="M5" i="4"/>
  <c r="L5" i="4"/>
  <c r="T4" i="4"/>
  <c r="S4" i="4"/>
  <c r="R4" i="4"/>
  <c r="Q4" i="4"/>
  <c r="P4" i="4"/>
  <c r="O4" i="4"/>
  <c r="N4" i="4"/>
  <c r="M4" i="4"/>
  <c r="L4" i="4"/>
  <c r="K27" i="4"/>
  <c r="K26" i="4"/>
  <c r="K25" i="4"/>
  <c r="K35" i="4" s="1"/>
  <c r="K24" i="4"/>
  <c r="K10" i="4"/>
  <c r="K9" i="4"/>
  <c r="K7" i="4"/>
  <c r="K6" i="4"/>
  <c r="L6" i="4" s="1"/>
  <c r="K5" i="4"/>
  <c r="K4" i="4"/>
  <c r="I13" i="4"/>
  <c r="K13" i="4" s="1"/>
  <c r="I12" i="4"/>
  <c r="K12" i="4" s="1"/>
  <c r="L12" i="4" s="1"/>
  <c r="I11" i="4"/>
  <c r="T11" i="4" s="1"/>
  <c r="I8" i="4"/>
  <c r="K8" i="4" s="1"/>
  <c r="J27" i="4"/>
  <c r="J26" i="4"/>
  <c r="J25" i="4"/>
  <c r="J35" i="4" s="1"/>
  <c r="J24" i="4"/>
  <c r="J13" i="4"/>
  <c r="J12" i="4"/>
  <c r="J11" i="4"/>
  <c r="J10" i="4"/>
  <c r="J9" i="4"/>
  <c r="J8" i="4"/>
  <c r="J7" i="4"/>
  <c r="J6" i="4"/>
  <c r="J5" i="4"/>
  <c r="J4" i="4"/>
  <c r="U25" i="4" l="1"/>
  <c r="U35" i="4" s="1"/>
  <c r="J23" i="4"/>
  <c r="J36" i="4" s="1"/>
  <c r="L13" i="4"/>
  <c r="M13" i="4"/>
  <c r="N13" i="4"/>
  <c r="O13" i="4"/>
  <c r="P13" i="4"/>
  <c r="Q13" i="4"/>
  <c r="R13" i="4"/>
  <c r="S13" i="4"/>
  <c r="T13" i="4"/>
  <c r="U13" i="4"/>
  <c r="V13" i="4"/>
  <c r="W13" i="4"/>
  <c r="U11" i="4"/>
  <c r="V11" i="4"/>
  <c r="W11" i="4"/>
  <c r="K11" i="4"/>
  <c r="K36" i="4" s="1"/>
  <c r="L8" i="4"/>
  <c r="M8" i="4"/>
  <c r="N8" i="4"/>
  <c r="O8" i="4"/>
  <c r="P8" i="4"/>
  <c r="Q8" i="4"/>
  <c r="R8" i="4"/>
  <c r="S8" i="4"/>
  <c r="T8" i="4"/>
  <c r="U8" i="4"/>
  <c r="V8" i="4"/>
  <c r="W8" i="4"/>
  <c r="W23" i="4" s="1"/>
  <c r="W36" i="4" s="1"/>
  <c r="L9" i="4"/>
  <c r="M9" i="4"/>
  <c r="N9" i="4"/>
  <c r="O9" i="4"/>
  <c r="P9" i="4"/>
  <c r="Q9" i="4"/>
  <c r="R9" i="4"/>
  <c r="S9" i="4"/>
  <c r="T9" i="4"/>
  <c r="U9" i="4"/>
  <c r="V9" i="4"/>
  <c r="L10" i="4"/>
  <c r="M10" i="4"/>
  <c r="N10" i="4"/>
  <c r="O10" i="4"/>
  <c r="P10" i="4"/>
  <c r="Q10" i="4"/>
  <c r="R10" i="4"/>
  <c r="S10" i="4"/>
  <c r="T10" i="4"/>
  <c r="U10" i="4"/>
  <c r="V10" i="4"/>
  <c r="L11" i="4"/>
  <c r="M11" i="4"/>
  <c r="N11" i="4"/>
  <c r="O11" i="4"/>
  <c r="P11" i="4"/>
  <c r="Q11" i="4"/>
  <c r="R11" i="4"/>
  <c r="S11" i="4"/>
  <c r="V23" i="4" l="1"/>
  <c r="V36" i="4" s="1"/>
  <c r="U23" i="4"/>
  <c r="U36" i="4" s="1"/>
  <c r="T23" i="4"/>
  <c r="T36" i="4" s="1"/>
  <c r="S23" i="4"/>
  <c r="S36" i="4" s="1"/>
  <c r="R23" i="4"/>
  <c r="R36" i="4" s="1"/>
  <c r="Q23" i="4"/>
  <c r="Q36" i="4" s="1"/>
  <c r="P23" i="4"/>
  <c r="P36" i="4" s="1"/>
  <c r="O23" i="4"/>
  <c r="O36" i="4" s="1"/>
  <c r="N23" i="4"/>
  <c r="N36" i="4" s="1"/>
  <c r="M23" i="4"/>
  <c r="M36" i="4" s="1"/>
  <c r="L23" i="4"/>
  <c r="L36" i="4" s="1"/>
  <c r="C28" i="5"/>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I22" i="2" l="1"/>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K13" i="2" l="1"/>
  <c r="L13" i="2"/>
  <c r="M13" i="2"/>
  <c r="N13" i="2"/>
  <c r="O13" i="2"/>
  <c r="P13" i="2"/>
  <c r="Q13" i="2"/>
  <c r="R13" i="2"/>
  <c r="S13" i="2"/>
  <c r="T13" i="2"/>
  <c r="U13" i="2"/>
  <c r="V13" i="2"/>
  <c r="W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P19" i="2" s="1"/>
  <c r="P32" i="2" s="1"/>
  <c r="T14" i="2"/>
  <c r="W31" i="2"/>
  <c r="K10" i="2"/>
  <c r="J31" i="2"/>
  <c r="K31" i="2"/>
  <c r="J19" i="2"/>
  <c r="V19" i="2" l="1"/>
  <c r="V32" i="2" s="1"/>
  <c r="Q19" i="2"/>
  <c r="Q32" i="2" s="1"/>
  <c r="S19" i="2"/>
  <c r="S32" i="2" s="1"/>
  <c r="N19" i="2"/>
  <c r="N32" i="2" s="1"/>
  <c r="T19" i="2"/>
  <c r="T32" i="2" s="1"/>
  <c r="O19" i="2"/>
  <c r="O32" i="2" s="1"/>
  <c r="U19" i="2"/>
  <c r="U32" i="2" s="1"/>
  <c r="W19" i="2"/>
  <c r="R19" i="2"/>
  <c r="R32" i="2" s="1"/>
  <c r="W32" i="2"/>
  <c r="J32" i="2"/>
  <c r="K19" i="2"/>
  <c r="K32" i="2" s="1"/>
  <c r="E38" i="4"/>
</calcChain>
</file>

<file path=xl/sharedStrings.xml><?xml version="1.0" encoding="utf-8"?>
<sst xmlns="http://schemas.openxmlformats.org/spreadsheetml/2006/main" count="288" uniqueCount="120">
  <si>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</si>
  <si>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</si>
  <si>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</si>
  <si>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</si>
  <si>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</si>
  <si>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</si>
  <si>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</si>
  <si>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</si>
  <si>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</si>
  <si>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</si>
  <si>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</si>
  <si>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</si>
  <si>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</si>
  <si>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</si>
  <si>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</si>
  <si>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</si>
  <si>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</si>
  <si>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</si>
  <si>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</si>
  <si>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</si>
  <si>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</si>
  <si>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</si>
  <si>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</si>
  <si>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</si>
  <si>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</si>
  <si>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</si>
  <si>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</si>
  <si>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</si>
  <si>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</si>
  <si>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</si>
  <si>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</si>
  <si>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</si>
  <si>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</si>
  <si>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</si>
  <si>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</si>
  <si>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</si>
  <si>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</si>
  <si>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</si>
  <si>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</si>
  <si>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</si>
  <si>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</si>
  <si>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</si>
  <si>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</si>
  <si>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</si>
  <si>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</si>
  <si>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</si>
  <si>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</si>
  <si>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</si>
  <si>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</si>
  <si>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</si>
  <si>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</si>
  <si>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</si>
  <si>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</si>
  <si>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</si>
  <si>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</si>
  <si>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</si>
  <si>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</si>
  <si>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</si>
  <si>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</si>
  <si>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</si>
  <si>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</si>
  <si>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</si>
  <si>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</si>
  <si>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</si>
  <si>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</si>
  <si>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</si>
  <si>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</si>
  <si>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</si>
  <si>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</si>
  <si>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</si>
  <si>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</si>
  <si>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</si>
  <si>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</si>
  <si>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</si>
  <si>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</si>
  <si>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</si>
  <si>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</si>
  <si>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</si>
  <si>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</si>
  <si>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</si>
  <si>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</si>
  <si>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</si>
  <si>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</si>
  <si>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</si>
  <si>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</si>
  <si>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</si>
  <si>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</si>
  <si>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</si>
  <si>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</si>
  <si>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</si>
  <si>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</si>
  <si>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</si>
  <si>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</si>
  <si>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</si>
  <si>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</si>
  <si>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</si>
  <si>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</si>
  <si>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</si>
  <si>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</si>
  <si>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</si>
  <si>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</si>
  <si>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</si>
  <si>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</si>
  <si>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</si>
  <si>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</si>
  <si>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</si>
  <si>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</si>
  <si>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</si>
  <si>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</si>
  <si>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</si>
  <si>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</si>
  <si>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</si>
  <si>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</si>
  <si>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Energie electrică/12 luni</t>
  </si>
  <si>
    <t>Energie termică/12 luni</t>
  </si>
  <si>
    <t>Promovare online și offline</t>
  </si>
  <si>
    <t>Salariu net 2 angajati</t>
  </si>
  <si>
    <t xml:space="preserve">Magic Mirror Pro Photobooth de culoare neagra sau alb perlat este un model de cabina foto, cu un display touchscreen tip oglinda de ultima generatie ce acopera intraga suprafata a cabinei foto, soft cu animatie in limba romana + semnatura,  o imprimanta de ultima generatie atasata in interiorul cabinei, aceasta asigura o viteza foarte buna de printare si un cost minim per print </t>
  </si>
  <si>
    <t>Online, prin postarea de anunțuri plătite/promovate pe site-uri dedicate (OLX.ro, lajumate.ro) și pe platforme sociale (Facebook, Instagram, Google) și offline, prin reclame plătite la posturi de tv/radio locale</t>
  </si>
  <si>
    <t>Asigurare bunuri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</si>
</sst>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30">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vertical="center" wrapText="1"/>
    </xf>
    <xf numFmtId="4" fontId="4" fillId="0" borderId="7" xfId="0" applyNumberFormat="1" applyFont="1" applyBorder="1"/>
    <xf numFmtId="4" fontId="4" fillId="0" borderId="24" xfId="0" applyNumberFormat="1" applyFont="1" applyBorder="1"/>
    <xf numFmtId="0" fontId="7" fillId="3" borderId="32"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tabSelected="1" zoomScale="90" zoomScaleNormal="90" workbookViewId="0">
      <pane ySplit="2" topLeftCell="A30" activePane="bottomLeft" state="frozen"/>
      <selection pane="bottomLeft" activeCell="K13" sqref="K13"/>
    </sheetView>
  </sheetViews>
  <sheetFormatPr defaultRowHeight="16.5" x14ac:dyDescent="0.3"/>
  <cols>
    <col min="1" max="1" width="5.85546875" style="5" customWidth="1"/>
    <col min="2" max="2" width="21.28515625" style="5" customWidth="1"/>
    <col min="3" max="3" width="26.7109375" style="5" customWidth="1"/>
    <col min="4" max="4" width="34.4257812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2" style="5" bestFit="1" customWidth="1"/>
    <col min="13" max="20" width="10.7109375" style="5" bestFit="1" customWidth="1"/>
    <col min="21" max="21" width="12" style="5" bestFit="1" customWidth="1"/>
    <col min="22" max="23" width="10.7109375" style="5" bestFit="1" customWidth="1"/>
    <col min="24" max="16384" width="9.140625" style="5"/>
  </cols>
  <sheetData>
    <row r="1" spans="1:23" ht="16.5" customHeight="1" x14ac:dyDescent="0.3">
      <c r="A1" s="94" t="s">
        <v>48</v>
      </c>
      <c r="B1" s="99" t="s">
        <v>26</v>
      </c>
      <c r="C1" s="99" t="s">
        <v>51</v>
      </c>
      <c r="D1" s="103" t="s">
        <v>27</v>
      </c>
      <c r="E1" s="92" t="s">
        <v>31</v>
      </c>
      <c r="F1" s="92" t="s">
        <v>30</v>
      </c>
      <c r="G1" s="92" t="s">
        <v>29</v>
      </c>
      <c r="H1" s="92" t="s">
        <v>28</v>
      </c>
      <c r="I1" s="92" t="s">
        <v>32</v>
      </c>
      <c r="J1" s="87" t="s">
        <v>33</v>
      </c>
      <c r="K1" s="87" t="s">
        <v>34</v>
      </c>
      <c r="L1" s="89" t="s">
        <v>58</v>
      </c>
      <c r="M1" s="90"/>
      <c r="N1" s="90"/>
      <c r="O1" s="90"/>
      <c r="P1" s="90"/>
      <c r="Q1" s="90"/>
      <c r="R1" s="90"/>
      <c r="S1" s="90"/>
      <c r="T1" s="90"/>
      <c r="U1" s="90"/>
      <c r="V1" s="90"/>
      <c r="W1" s="91"/>
    </row>
    <row r="2" spans="1:23" ht="16.5" customHeight="1" thickBot="1" x14ac:dyDescent="0.35">
      <c r="A2" s="95"/>
      <c r="B2" s="100"/>
      <c r="C2" s="100"/>
      <c r="D2" s="104"/>
      <c r="E2" s="93"/>
      <c r="F2" s="93"/>
      <c r="G2" s="93"/>
      <c r="H2" s="93"/>
      <c r="I2" s="93"/>
      <c r="J2" s="88"/>
      <c r="K2" s="88"/>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10" t="s">
        <v>55</v>
      </c>
      <c r="B3" s="111"/>
      <c r="C3" s="111"/>
      <c r="D3" s="111"/>
      <c r="E3" s="111"/>
      <c r="F3" s="111"/>
      <c r="G3" s="111"/>
      <c r="H3" s="111"/>
      <c r="I3" s="111"/>
      <c r="J3" s="111"/>
      <c r="K3" s="111"/>
      <c r="L3" s="2"/>
      <c r="M3" s="3"/>
      <c r="N3" s="3"/>
      <c r="O3" s="3"/>
      <c r="P3" s="3"/>
      <c r="Q3" s="3"/>
      <c r="R3" s="3"/>
      <c r="S3" s="3"/>
      <c r="T3" s="3"/>
      <c r="U3" s="3"/>
      <c r="V3" s="3"/>
      <c r="W3" s="4"/>
    </row>
    <row r="4" spans="1:23" x14ac:dyDescent="0.3">
      <c r="A4" s="6">
        <v>1</v>
      </c>
      <c r="B4" s="7" t="s">
        <v>116</v>
      </c>
      <c r="C4" s="7" t="s">
        <v>62</v>
      </c>
      <c r="D4" s="60" t="s">
        <v>1</v>
      </c>
      <c r="E4" s="51" t="s">
        <v>111</v>
      </c>
      <c r="F4" s="52" t="s">
        <v>63</v>
      </c>
      <c r="G4" s="52">
        <v>9</v>
      </c>
      <c r="H4" s="10">
        <v>2550</v>
      </c>
      <c r="I4" s="10"/>
      <c r="J4" s="10">
        <f>G4*H4</f>
        <v>22950</v>
      </c>
      <c r="K4" s="10">
        <f>G4*(H4+I4)</f>
        <v>22950</v>
      </c>
      <c r="L4" s="61">
        <f>H4</f>
        <v>2550</v>
      </c>
      <c r="M4" s="61">
        <f>H4</f>
        <v>2550</v>
      </c>
      <c r="N4" s="61">
        <f>H4</f>
        <v>2550</v>
      </c>
      <c r="O4" s="61">
        <f>H4</f>
        <v>2550</v>
      </c>
      <c r="P4" s="61">
        <f>H4</f>
        <v>2550</v>
      </c>
      <c r="Q4" s="61">
        <f>H4</f>
        <v>2550</v>
      </c>
      <c r="R4" s="61">
        <f>H4</f>
        <v>2550</v>
      </c>
      <c r="S4" s="61">
        <f>H4</f>
        <v>2550</v>
      </c>
      <c r="T4" s="61">
        <f>H4</f>
        <v>2550</v>
      </c>
      <c r="U4" s="13"/>
      <c r="V4" s="13"/>
      <c r="W4" s="11"/>
    </row>
    <row r="5" spans="1:23" ht="82.5" x14ac:dyDescent="0.3">
      <c r="A5" s="6">
        <v>2</v>
      </c>
      <c r="B5" s="83" t="s">
        <v>64</v>
      </c>
      <c r="C5" s="55" t="s">
        <v>62</v>
      </c>
      <c r="D5" s="60" t="s">
        <v>2</v>
      </c>
      <c r="E5" s="51" t="s">
        <v>111</v>
      </c>
      <c r="F5" s="52" t="s">
        <v>63</v>
      </c>
      <c r="G5" s="52">
        <v>9</v>
      </c>
      <c r="H5" s="10">
        <v>1744</v>
      </c>
      <c r="I5" s="10"/>
      <c r="J5" s="10">
        <f t="shared" ref="J5:J13" si="0">G5*H5</f>
        <v>15696</v>
      </c>
      <c r="K5" s="10">
        <f t="shared" ref="K5:K13" si="1">G5*(H5+I5)</f>
        <v>15696</v>
      </c>
      <c r="L5" s="61">
        <f>H5</f>
        <v>1744</v>
      </c>
      <c r="M5" s="62">
        <f>H5</f>
        <v>1744</v>
      </c>
      <c r="N5" s="62">
        <f>H5</f>
        <v>1744</v>
      </c>
      <c r="O5" s="62">
        <f>H5</f>
        <v>1744</v>
      </c>
      <c r="P5" s="62">
        <f>H5</f>
        <v>1744</v>
      </c>
      <c r="Q5" s="62">
        <f>H5</f>
        <v>1744</v>
      </c>
      <c r="R5" s="62">
        <f>H5</f>
        <v>1744</v>
      </c>
      <c r="S5" s="62">
        <f>H5</f>
        <v>1744</v>
      </c>
      <c r="T5" s="62">
        <f>H5</f>
        <v>1744</v>
      </c>
      <c r="U5" s="13"/>
      <c r="V5" s="13"/>
      <c r="W5" s="11"/>
    </row>
    <row r="6" spans="1:23" ht="132" x14ac:dyDescent="0.3">
      <c r="A6" s="6">
        <v>3</v>
      </c>
      <c r="B6" s="55" t="s">
        <v>67</v>
      </c>
      <c r="C6" s="55" t="s">
        <v>117</v>
      </c>
      <c r="D6" s="60" t="s">
        <v>5</v>
      </c>
      <c r="E6" s="51" t="s">
        <v>111</v>
      </c>
      <c r="F6" s="52" t="s">
        <v>69</v>
      </c>
      <c r="G6" s="52">
        <v>2</v>
      </c>
      <c r="H6" s="52">
        <v>20568.490000000002</v>
      </c>
      <c r="I6" s="10">
        <f>19%*H6</f>
        <v>3908.0131000000006</v>
      </c>
      <c r="J6" s="10">
        <f t="shared" si="0"/>
        <v>41136.980000000003</v>
      </c>
      <c r="K6" s="10">
        <f t="shared" si="1"/>
        <v>48953.006200000003</v>
      </c>
      <c r="L6" s="61">
        <f>K6</f>
        <v>48953.006200000003</v>
      </c>
      <c r="M6" s="13"/>
      <c r="N6" s="13"/>
      <c r="O6" s="13"/>
      <c r="P6" s="13"/>
      <c r="Q6" s="13"/>
      <c r="R6" s="13"/>
      <c r="S6" s="13"/>
      <c r="T6" s="13"/>
      <c r="U6" s="13"/>
      <c r="V6" s="13"/>
      <c r="W6" s="11"/>
    </row>
    <row r="7" spans="1:23" ht="99" x14ac:dyDescent="0.3">
      <c r="A7" s="6">
        <v>4</v>
      </c>
      <c r="B7" s="56" t="s">
        <v>71</v>
      </c>
      <c r="C7" s="56" t="s">
        <v>74</v>
      </c>
      <c r="D7" s="60" t="s">
        <v>6</v>
      </c>
      <c r="E7" s="51" t="s">
        <v>111</v>
      </c>
      <c r="F7" s="52" t="s">
        <v>63</v>
      </c>
      <c r="G7" s="52">
        <v>12</v>
      </c>
      <c r="H7" s="10">
        <v>500</v>
      </c>
      <c r="I7" s="10"/>
      <c r="J7" s="10">
        <f t="shared" si="0"/>
        <v>6000</v>
      </c>
      <c r="K7" s="10">
        <f t="shared" si="1"/>
        <v>6000</v>
      </c>
      <c r="L7" s="61">
        <f>H7</f>
        <v>500</v>
      </c>
      <c r="M7" s="62">
        <f>H7</f>
        <v>500</v>
      </c>
      <c r="N7" s="62">
        <f>H7</f>
        <v>500</v>
      </c>
      <c r="O7" s="62">
        <f>H7</f>
        <v>500</v>
      </c>
      <c r="P7" s="62">
        <f>H7</f>
        <v>500</v>
      </c>
      <c r="Q7" s="62">
        <f>H7</f>
        <v>500</v>
      </c>
      <c r="R7" s="62">
        <f>H7</f>
        <v>500</v>
      </c>
      <c r="S7" s="62">
        <f>H7</f>
        <v>500</v>
      </c>
      <c r="T7" s="62">
        <f>H7</f>
        <v>500</v>
      </c>
      <c r="U7" s="62">
        <f>H7</f>
        <v>500</v>
      </c>
      <c r="V7" s="62">
        <f>H7</f>
        <v>500</v>
      </c>
      <c r="W7" s="57">
        <f>H7</f>
        <v>500</v>
      </c>
    </row>
    <row r="8" spans="1:23" ht="132" x14ac:dyDescent="0.3">
      <c r="A8" s="6">
        <v>5</v>
      </c>
      <c r="B8" s="56" t="s">
        <v>80</v>
      </c>
      <c r="C8" s="56" t="s">
        <v>81</v>
      </c>
      <c r="D8" s="60" t="s">
        <v>5</v>
      </c>
      <c r="E8" s="51" t="s">
        <v>111</v>
      </c>
      <c r="F8" s="52" t="s">
        <v>63</v>
      </c>
      <c r="G8" s="52">
        <v>12</v>
      </c>
      <c r="H8" s="10">
        <v>336.14</v>
      </c>
      <c r="I8" s="10">
        <f>H8*19%</f>
        <v>63.866599999999998</v>
      </c>
      <c r="J8" s="10">
        <f t="shared" si="0"/>
        <v>4033.68</v>
      </c>
      <c r="K8" s="10">
        <f t="shared" si="1"/>
        <v>4800.0792000000001</v>
      </c>
      <c r="L8" s="61">
        <f>SUM(H8,I8)</f>
        <v>400.00659999999999</v>
      </c>
      <c r="M8" s="61">
        <f>SUM(H8,I8)</f>
        <v>400.00659999999999</v>
      </c>
      <c r="N8" s="61">
        <f>SUM(H8,I8)</f>
        <v>400.00659999999999</v>
      </c>
      <c r="O8" s="61">
        <f>SUM(H8,I8)</f>
        <v>400.00659999999999</v>
      </c>
      <c r="P8" s="61">
        <f>SUM(H8,I8)</f>
        <v>400.00659999999999</v>
      </c>
      <c r="Q8" s="61">
        <f>SUM(H8,I8)</f>
        <v>400.00659999999999</v>
      </c>
      <c r="R8" s="61">
        <f>SUM(H8,I8)</f>
        <v>400.00659999999999</v>
      </c>
      <c r="S8" s="61">
        <f>SUM(H8,I8)</f>
        <v>400.00659999999999</v>
      </c>
      <c r="T8" s="61">
        <f>SUM(H8,I8)</f>
        <v>400.00659999999999</v>
      </c>
      <c r="U8" s="61">
        <f>SUM(H8,I8)</f>
        <v>400.00659999999999</v>
      </c>
      <c r="V8" s="61">
        <f>SUM(H8,I8)</f>
        <v>400.00659999999999</v>
      </c>
      <c r="W8" s="61">
        <f>SUM(H8,I8)</f>
        <v>400.00659999999999</v>
      </c>
    </row>
    <row r="9" spans="1:23" ht="49.5" x14ac:dyDescent="0.3">
      <c r="A9" s="6">
        <v>6</v>
      </c>
      <c r="B9" s="56" t="s">
        <v>115</v>
      </c>
      <c r="C9" s="56" t="s">
        <v>118</v>
      </c>
      <c r="D9" s="60" t="s">
        <v>14</v>
      </c>
      <c r="E9" s="51" t="s">
        <v>111</v>
      </c>
      <c r="F9" s="52" t="s">
        <v>63</v>
      </c>
      <c r="G9" s="52">
        <v>12</v>
      </c>
      <c r="H9" s="10">
        <v>420.17</v>
      </c>
      <c r="I9" s="10">
        <f>19%*H9</f>
        <v>79.832300000000004</v>
      </c>
      <c r="J9" s="10">
        <f t="shared" si="0"/>
        <v>5042.04</v>
      </c>
      <c r="K9" s="10">
        <f t="shared" si="1"/>
        <v>6000.0275999999994</v>
      </c>
      <c r="L9" s="61">
        <f>H9+I9</f>
        <v>500.00229999999999</v>
      </c>
      <c r="M9" s="62">
        <f>H9+I9</f>
        <v>500.00229999999999</v>
      </c>
      <c r="N9" s="62">
        <f>H9+I9</f>
        <v>500.00229999999999</v>
      </c>
      <c r="O9" s="62">
        <f>H9+I9</f>
        <v>500.00229999999999</v>
      </c>
      <c r="P9" s="62">
        <f>H9+I9</f>
        <v>500.00229999999999</v>
      </c>
      <c r="Q9" s="62">
        <f>H9+I9</f>
        <v>500.00229999999999</v>
      </c>
      <c r="R9" s="62">
        <f>H9+I9</f>
        <v>500.00229999999999</v>
      </c>
      <c r="S9" s="62">
        <f>H9+I9</f>
        <v>500.00229999999999</v>
      </c>
      <c r="T9" s="62">
        <f>H9+I9</f>
        <v>500.00229999999999</v>
      </c>
      <c r="U9" s="62">
        <f>H9+I9</f>
        <v>500.00229999999999</v>
      </c>
      <c r="V9" s="62">
        <f>H9+I9</f>
        <v>500.00229999999999</v>
      </c>
      <c r="W9" s="57">
        <f>H9+I9</f>
        <v>500.00229999999999</v>
      </c>
    </row>
    <row r="10" spans="1:23" ht="33" x14ac:dyDescent="0.3">
      <c r="A10" s="6">
        <v>7</v>
      </c>
      <c r="B10" s="56" t="s">
        <v>75</v>
      </c>
      <c r="C10" s="56" t="s">
        <v>113</v>
      </c>
      <c r="D10" s="60" t="s">
        <v>8</v>
      </c>
      <c r="E10" s="51" t="s">
        <v>112</v>
      </c>
      <c r="F10" s="52" t="s">
        <v>63</v>
      </c>
      <c r="G10" s="52">
        <v>12</v>
      </c>
      <c r="H10" s="10">
        <v>84.04</v>
      </c>
      <c r="I10" s="10">
        <f>19%*H10</f>
        <v>15.967600000000001</v>
      </c>
      <c r="J10" s="10">
        <f t="shared" si="0"/>
        <v>1008.48</v>
      </c>
      <c r="K10" s="10">
        <f t="shared" si="1"/>
        <v>1200.0912000000001</v>
      </c>
      <c r="L10" s="61">
        <f>H10+I10</f>
        <v>100.00760000000001</v>
      </c>
      <c r="M10" s="62">
        <f>H10+I10</f>
        <v>100.00760000000001</v>
      </c>
      <c r="N10" s="62">
        <f>H10+I10</f>
        <v>100.00760000000001</v>
      </c>
      <c r="O10" s="62">
        <f>H10+I10</f>
        <v>100.00760000000001</v>
      </c>
      <c r="P10" s="62">
        <f>H10+I10</f>
        <v>100.00760000000001</v>
      </c>
      <c r="Q10" s="62">
        <f>H10+I10</f>
        <v>100.00760000000001</v>
      </c>
      <c r="R10" s="62">
        <f>H10+I10</f>
        <v>100.00760000000001</v>
      </c>
      <c r="S10" s="62">
        <f>H10+I10</f>
        <v>100.00760000000001</v>
      </c>
      <c r="T10" s="62">
        <f>H10+I10</f>
        <v>100.00760000000001</v>
      </c>
      <c r="U10" s="62">
        <f>H10+I10</f>
        <v>100.00760000000001</v>
      </c>
      <c r="V10" s="62">
        <f>H10+I10</f>
        <v>100.00760000000001</v>
      </c>
      <c r="W10" s="57">
        <f>H10+I10</f>
        <v>100.00760000000001</v>
      </c>
    </row>
    <row r="11" spans="1:23" ht="33" x14ac:dyDescent="0.3">
      <c r="A11" s="6">
        <v>8</v>
      </c>
      <c r="B11" s="56" t="s">
        <v>75</v>
      </c>
      <c r="C11" s="56" t="s">
        <v>114</v>
      </c>
      <c r="D11" s="60" t="s">
        <v>8</v>
      </c>
      <c r="E11" s="51" t="s">
        <v>112</v>
      </c>
      <c r="F11" s="52" t="s">
        <v>63</v>
      </c>
      <c r="G11" s="52">
        <v>12</v>
      </c>
      <c r="H11" s="10">
        <v>84.04</v>
      </c>
      <c r="I11" s="10">
        <f>H11*19%</f>
        <v>15.967600000000001</v>
      </c>
      <c r="J11" s="10">
        <f t="shared" si="0"/>
        <v>1008.48</v>
      </c>
      <c r="K11" s="10">
        <f t="shared" si="1"/>
        <v>1200.0912000000001</v>
      </c>
      <c r="L11" s="61">
        <f>H11+I11</f>
        <v>100.00760000000001</v>
      </c>
      <c r="M11" s="62">
        <f>H11+I11</f>
        <v>100.00760000000001</v>
      </c>
      <c r="N11" s="62">
        <f>H11+I11</f>
        <v>100.00760000000001</v>
      </c>
      <c r="O11" s="62">
        <f>H11+I11</f>
        <v>100.00760000000001</v>
      </c>
      <c r="P11" s="62">
        <f>H11+I11</f>
        <v>100.00760000000001</v>
      </c>
      <c r="Q11" s="62">
        <f>H11+I11</f>
        <v>100.00760000000001</v>
      </c>
      <c r="R11" s="62">
        <f>H11+I11</f>
        <v>100.00760000000001</v>
      </c>
      <c r="S11" s="62">
        <f>H11+I11</f>
        <v>100.00760000000001</v>
      </c>
      <c r="T11" s="62">
        <f>H11+I11</f>
        <v>100.00760000000001</v>
      </c>
      <c r="U11" s="62">
        <f>H11+I11</f>
        <v>100.00760000000001</v>
      </c>
      <c r="V11" s="62">
        <f>H11+I11</f>
        <v>100.00760000000001</v>
      </c>
      <c r="W11" s="57">
        <f>H11+I11</f>
        <v>100.00760000000001</v>
      </c>
    </row>
    <row r="12" spans="1:23" ht="49.5" x14ac:dyDescent="0.3">
      <c r="A12" s="6">
        <v>9</v>
      </c>
      <c r="B12" s="56" t="s">
        <v>119</v>
      </c>
      <c r="C12" s="56" t="s">
        <v>70</v>
      </c>
      <c r="D12" s="60" t="s">
        <v>12</v>
      </c>
      <c r="E12" s="51" t="s">
        <v>111</v>
      </c>
      <c r="F12" s="52" t="s">
        <v>63</v>
      </c>
      <c r="G12" s="52">
        <v>1</v>
      </c>
      <c r="H12" s="10">
        <v>504.2</v>
      </c>
      <c r="I12" s="10">
        <f>H12*19%</f>
        <v>95.798000000000002</v>
      </c>
      <c r="J12" s="10">
        <f t="shared" si="0"/>
        <v>504.2</v>
      </c>
      <c r="K12" s="10">
        <f t="shared" si="1"/>
        <v>599.99800000000005</v>
      </c>
      <c r="L12" s="61">
        <f>K12</f>
        <v>599.99800000000005</v>
      </c>
      <c r="M12" s="13"/>
      <c r="N12" s="13"/>
      <c r="O12" s="13"/>
      <c r="P12" s="13"/>
      <c r="Q12" s="13"/>
      <c r="R12" s="13"/>
      <c r="S12" s="13"/>
      <c r="T12" s="13"/>
      <c r="U12" s="13"/>
      <c r="V12" s="13"/>
      <c r="W12" s="11"/>
    </row>
    <row r="13" spans="1:23" ht="82.5" x14ac:dyDescent="0.3">
      <c r="A13" s="6">
        <v>10</v>
      </c>
      <c r="B13" s="56" t="s">
        <v>77</v>
      </c>
      <c r="C13" s="56" t="s">
        <v>78</v>
      </c>
      <c r="D13" s="60" t="s">
        <v>4</v>
      </c>
      <c r="E13" s="51" t="s">
        <v>111</v>
      </c>
      <c r="F13" s="52" t="s">
        <v>63</v>
      </c>
      <c r="G13" s="52">
        <v>12</v>
      </c>
      <c r="H13" s="10">
        <v>252.15</v>
      </c>
      <c r="I13" s="10">
        <f>H13*19%</f>
        <v>47.908500000000004</v>
      </c>
      <c r="J13" s="10">
        <f t="shared" si="0"/>
        <v>3025.8</v>
      </c>
      <c r="K13" s="10">
        <f t="shared" si="1"/>
        <v>3600.7019999999998</v>
      </c>
      <c r="L13" s="61">
        <f>H13+I13</f>
        <v>300.05849999999998</v>
      </c>
      <c r="M13" s="62">
        <f>H13+I13</f>
        <v>300.05849999999998</v>
      </c>
      <c r="N13" s="62">
        <f>H13+I13</f>
        <v>300.05849999999998</v>
      </c>
      <c r="O13" s="62">
        <f>H13+I13</f>
        <v>300.05849999999998</v>
      </c>
      <c r="P13" s="62">
        <f>H13+I13</f>
        <v>300.05849999999998</v>
      </c>
      <c r="Q13" s="62">
        <f>H13+I13</f>
        <v>300.05849999999998</v>
      </c>
      <c r="R13" s="62">
        <f>H13+I13</f>
        <v>300.05849999999998</v>
      </c>
      <c r="S13" s="62">
        <f>H13+I13</f>
        <v>300.05849999999998</v>
      </c>
      <c r="T13" s="62">
        <f>H13+I13</f>
        <v>300.05849999999998</v>
      </c>
      <c r="U13" s="62">
        <f>H13+I13</f>
        <v>300.05849999999998</v>
      </c>
      <c r="V13" s="62">
        <f>H13+I13</f>
        <v>300.05849999999998</v>
      </c>
      <c r="W13" s="57">
        <f>H13+I13</f>
        <v>300.05849999999998</v>
      </c>
    </row>
    <row r="14" spans="1:23" x14ac:dyDescent="0.3">
      <c r="A14" s="6">
        <v>11</v>
      </c>
      <c r="B14" s="6"/>
      <c r="D14" s="60"/>
      <c r="E14" s="51"/>
      <c r="F14" s="52"/>
      <c r="G14" s="52"/>
      <c r="H14" s="10"/>
      <c r="I14" s="10"/>
      <c r="J14" s="10"/>
      <c r="K14" s="10"/>
      <c r="L14" s="12"/>
      <c r="M14" s="13"/>
      <c r="N14" s="13"/>
      <c r="O14" s="13"/>
      <c r="P14" s="13"/>
      <c r="Q14" s="13"/>
      <c r="R14" s="13"/>
      <c r="S14" s="13"/>
      <c r="T14" s="13"/>
      <c r="U14" s="13"/>
      <c r="V14" s="13"/>
      <c r="W14" s="11"/>
    </row>
    <row r="15" spans="1:23" x14ac:dyDescent="0.3">
      <c r="A15" s="6">
        <v>12</v>
      </c>
      <c r="B15" s="6"/>
      <c r="C15" s="56"/>
      <c r="D15" s="60"/>
      <c r="E15" s="51"/>
      <c r="F15" s="52"/>
      <c r="G15" s="52"/>
      <c r="H15" s="10"/>
      <c r="I15" s="10"/>
      <c r="J15" s="10"/>
      <c r="K15" s="10"/>
      <c r="L15" s="12"/>
      <c r="M15" s="13"/>
      <c r="N15" s="13"/>
      <c r="O15" s="13"/>
      <c r="P15" s="13"/>
      <c r="Q15" s="13"/>
      <c r="R15" s="13"/>
      <c r="S15" s="13"/>
      <c r="T15" s="13"/>
      <c r="U15" s="13"/>
      <c r="V15" s="13"/>
      <c r="W15" s="11"/>
    </row>
    <row r="16" spans="1:23" x14ac:dyDescent="0.3">
      <c r="A16" s="6">
        <v>13</v>
      </c>
      <c r="B16" s="56"/>
      <c r="C16" s="56"/>
      <c r="D16" s="60"/>
      <c r="E16" s="51"/>
      <c r="F16" s="52"/>
      <c r="G16" s="52"/>
      <c r="H16" s="10"/>
      <c r="I16" s="10"/>
      <c r="J16" s="10"/>
      <c r="K16" s="10"/>
      <c r="L16" s="12"/>
      <c r="M16" s="13"/>
      <c r="N16" s="13"/>
      <c r="O16" s="13"/>
      <c r="P16" s="13"/>
      <c r="Q16" s="13"/>
      <c r="R16" s="13"/>
      <c r="S16" s="13"/>
      <c r="T16" s="13"/>
      <c r="U16" s="13"/>
      <c r="V16" s="13"/>
      <c r="W16" s="11"/>
    </row>
    <row r="17" spans="1:23" x14ac:dyDescent="0.3">
      <c r="A17" s="6">
        <v>14</v>
      </c>
      <c r="B17" s="56"/>
      <c r="C17" s="56"/>
      <c r="D17" s="60"/>
      <c r="E17" s="51"/>
      <c r="F17" s="52"/>
      <c r="G17" s="52"/>
      <c r="H17" s="10"/>
      <c r="I17" s="10"/>
      <c r="J17" s="10"/>
      <c r="K17" s="10"/>
      <c r="L17" s="12"/>
      <c r="M17" s="13"/>
      <c r="N17" s="13"/>
      <c r="O17" s="13"/>
      <c r="P17" s="13"/>
      <c r="Q17" s="13"/>
      <c r="R17" s="13"/>
      <c r="S17" s="13"/>
      <c r="T17" s="13"/>
      <c r="U17" s="13"/>
      <c r="V17" s="13"/>
      <c r="W17" s="11"/>
    </row>
    <row r="18" spans="1:23" x14ac:dyDescent="0.3">
      <c r="A18" s="6">
        <v>15</v>
      </c>
      <c r="B18" s="56"/>
      <c r="C18" s="56"/>
      <c r="D18" s="60"/>
      <c r="E18" s="51"/>
      <c r="F18" s="52"/>
      <c r="G18" s="52"/>
      <c r="H18" s="10"/>
      <c r="I18" s="10"/>
      <c r="J18" s="10"/>
      <c r="K18" s="10"/>
      <c r="L18" s="12"/>
      <c r="M18" s="13"/>
      <c r="N18" s="13"/>
      <c r="O18" s="13"/>
      <c r="P18" s="13"/>
      <c r="Q18" s="13"/>
      <c r="R18" s="13"/>
      <c r="S18" s="13"/>
      <c r="T18" s="13"/>
      <c r="U18" s="13"/>
      <c r="V18" s="13"/>
      <c r="W18" s="11"/>
    </row>
    <row r="19" spans="1:23" x14ac:dyDescent="0.3">
      <c r="A19" s="6">
        <v>16</v>
      </c>
      <c r="B19" s="56"/>
      <c r="C19" s="56"/>
      <c r="D19" s="60"/>
      <c r="E19" s="51"/>
      <c r="F19" s="52"/>
      <c r="G19" s="52"/>
      <c r="H19" s="10"/>
      <c r="I19" s="10"/>
      <c r="J19" s="10"/>
      <c r="K19" s="10"/>
      <c r="L19" s="12"/>
      <c r="M19" s="13"/>
      <c r="N19" s="13"/>
      <c r="O19" s="13"/>
      <c r="P19" s="13"/>
      <c r="Q19" s="13"/>
      <c r="R19" s="13"/>
      <c r="S19" s="13"/>
      <c r="T19" s="13"/>
      <c r="U19" s="13"/>
      <c r="V19" s="13"/>
      <c r="W19" s="11"/>
    </row>
    <row r="20" spans="1:23" x14ac:dyDescent="0.3">
      <c r="A20" s="6">
        <v>17</v>
      </c>
      <c r="B20" s="56"/>
      <c r="C20" s="56"/>
      <c r="D20" s="60"/>
      <c r="E20" s="51"/>
      <c r="F20" s="52"/>
      <c r="G20" s="52"/>
      <c r="H20" s="10"/>
      <c r="I20" s="10"/>
      <c r="J20" s="10"/>
      <c r="K20" s="10"/>
      <c r="L20" s="12"/>
      <c r="M20" s="13"/>
      <c r="N20" s="13"/>
      <c r="O20" s="13"/>
      <c r="P20" s="13"/>
      <c r="Q20" s="13"/>
      <c r="R20" s="13"/>
      <c r="S20" s="13"/>
      <c r="T20" s="13"/>
      <c r="U20" s="13"/>
      <c r="V20" s="13"/>
      <c r="W20" s="11"/>
    </row>
    <row r="21" spans="1:23" x14ac:dyDescent="0.3">
      <c r="A21" s="6">
        <v>18</v>
      </c>
      <c r="B21" s="56"/>
      <c r="C21" s="56"/>
      <c r="D21" s="60"/>
      <c r="E21" s="51"/>
      <c r="F21" s="52"/>
      <c r="G21" s="52"/>
      <c r="H21" s="10"/>
      <c r="I21" s="10"/>
      <c r="J21" s="10"/>
      <c r="K21" s="10"/>
      <c r="L21" s="12"/>
      <c r="M21" s="13"/>
      <c r="N21" s="13"/>
      <c r="O21" s="13"/>
      <c r="P21" s="13"/>
      <c r="Q21" s="13"/>
      <c r="R21" s="13"/>
      <c r="S21" s="13"/>
      <c r="T21" s="13"/>
      <c r="U21" s="13"/>
      <c r="V21" s="13"/>
      <c r="W21" s="11"/>
    </row>
    <row r="22" spans="1:23" ht="17.25" thickBot="1" x14ac:dyDescent="0.35">
      <c r="A22" s="6">
        <v>19</v>
      </c>
      <c r="B22" s="56"/>
      <c r="C22" s="56"/>
      <c r="D22" s="60"/>
      <c r="E22" s="51"/>
      <c r="F22" s="52"/>
      <c r="G22" s="52"/>
      <c r="H22" s="10"/>
      <c r="I22" s="10"/>
      <c r="J22" s="10"/>
      <c r="K22" s="10"/>
      <c r="L22" s="12"/>
      <c r="M22" s="13"/>
      <c r="N22" s="13"/>
      <c r="O22" s="13"/>
      <c r="P22" s="13"/>
      <c r="Q22" s="13"/>
      <c r="R22" s="13"/>
      <c r="S22" s="13"/>
      <c r="T22" s="13"/>
      <c r="U22" s="13"/>
      <c r="V22" s="13"/>
      <c r="W22" s="11"/>
    </row>
    <row r="23" spans="1:23" s="1" customFormat="1" ht="18.75" thickBot="1" x14ac:dyDescent="0.4">
      <c r="A23" s="96" t="s">
        <v>52</v>
      </c>
      <c r="B23" s="97"/>
      <c r="C23" s="97"/>
      <c r="D23" s="97"/>
      <c r="E23" s="97"/>
      <c r="F23" s="97"/>
      <c r="G23" s="97"/>
      <c r="H23" s="97"/>
      <c r="I23" s="98"/>
      <c r="J23" s="36">
        <f t="shared" ref="J23:W23" si="2">SUM(J4:J13)</f>
        <v>100405.65999999999</v>
      </c>
      <c r="K23" s="36">
        <f t="shared" si="2"/>
        <v>110999.99540000001</v>
      </c>
      <c r="L23" s="35">
        <f t="shared" si="2"/>
        <v>55747.086799999997</v>
      </c>
      <c r="M23" s="36">
        <f t="shared" si="2"/>
        <v>6194.0825999999997</v>
      </c>
      <c r="N23" s="36">
        <f t="shared" si="2"/>
        <v>6194.0825999999997</v>
      </c>
      <c r="O23" s="36">
        <f t="shared" si="2"/>
        <v>6194.0825999999997</v>
      </c>
      <c r="P23" s="36">
        <f t="shared" si="2"/>
        <v>6194.0825999999997</v>
      </c>
      <c r="Q23" s="36">
        <f t="shared" si="2"/>
        <v>6194.0825999999997</v>
      </c>
      <c r="R23" s="36">
        <f t="shared" si="2"/>
        <v>6194.0825999999997</v>
      </c>
      <c r="S23" s="36">
        <f t="shared" si="2"/>
        <v>6194.0825999999997</v>
      </c>
      <c r="T23" s="36">
        <f t="shared" si="2"/>
        <v>6194.0825999999997</v>
      </c>
      <c r="U23" s="36">
        <f t="shared" si="2"/>
        <v>1900.0825999999997</v>
      </c>
      <c r="V23" s="36">
        <f t="shared" si="2"/>
        <v>1900.0825999999997</v>
      </c>
      <c r="W23" s="37">
        <f t="shared" si="2"/>
        <v>1900.0825999999997</v>
      </c>
    </row>
    <row r="24" spans="1:23" ht="15.75" customHeight="1" x14ac:dyDescent="0.3">
      <c r="A24" s="112" t="s">
        <v>54</v>
      </c>
      <c r="B24" s="113"/>
      <c r="C24" s="113"/>
      <c r="D24" s="113"/>
      <c r="E24" s="113"/>
      <c r="F24" s="113"/>
      <c r="G24" s="113"/>
      <c r="H24" s="113"/>
      <c r="I24" s="113"/>
      <c r="J24" s="113">
        <f t="shared" ref="J24:J27" si="3">G24*H24</f>
        <v>0</v>
      </c>
      <c r="K24" s="113">
        <f t="shared" ref="K24:K27" si="4">G24*(H24+I24)</f>
        <v>0</v>
      </c>
      <c r="L24" s="14"/>
      <c r="M24" s="15"/>
      <c r="N24" s="15"/>
      <c r="O24" s="15"/>
      <c r="P24" s="15"/>
      <c r="Q24" s="15"/>
      <c r="R24" s="15"/>
      <c r="S24" s="15"/>
      <c r="T24" s="15"/>
      <c r="U24" s="15"/>
      <c r="V24" s="15"/>
      <c r="W24" s="16"/>
    </row>
    <row r="25" spans="1:23" ht="132" x14ac:dyDescent="0.3">
      <c r="A25" s="6">
        <v>21</v>
      </c>
      <c r="B25" s="58" t="s">
        <v>67</v>
      </c>
      <c r="C25" s="56" t="s">
        <v>117</v>
      </c>
      <c r="D25" s="47" t="s">
        <v>5</v>
      </c>
      <c r="E25" s="52" t="s">
        <v>111</v>
      </c>
      <c r="F25" s="52" t="s">
        <v>69</v>
      </c>
      <c r="G25" s="52">
        <v>1</v>
      </c>
      <c r="H25" s="10">
        <v>20267.23</v>
      </c>
      <c r="I25" s="10">
        <f>19%*H25</f>
        <v>3850.7736999999997</v>
      </c>
      <c r="J25" s="10">
        <f t="shared" si="3"/>
        <v>20267.23</v>
      </c>
      <c r="K25" s="10">
        <f t="shared" si="4"/>
        <v>24118.003700000001</v>
      </c>
      <c r="L25" s="12"/>
      <c r="M25" s="13"/>
      <c r="N25" s="13"/>
      <c r="O25" s="13"/>
      <c r="P25" s="13"/>
      <c r="Q25" s="13"/>
      <c r="R25" s="13"/>
      <c r="S25" s="13"/>
      <c r="T25" s="13"/>
      <c r="U25" s="62">
        <f>K25</f>
        <v>24118.003700000001</v>
      </c>
      <c r="V25" s="13"/>
      <c r="W25" s="11"/>
    </row>
    <row r="26" spans="1:23" x14ac:dyDescent="0.3">
      <c r="A26" s="18">
        <v>22</v>
      </c>
      <c r="B26" s="7" t="s">
        <v>116</v>
      </c>
      <c r="C26" s="7" t="s">
        <v>62</v>
      </c>
      <c r="D26" s="60" t="s">
        <v>1</v>
      </c>
      <c r="E26" s="51" t="s">
        <v>111</v>
      </c>
      <c r="F26" s="51" t="s">
        <v>63</v>
      </c>
      <c r="G26" s="51">
        <v>3</v>
      </c>
      <c r="H26" s="9">
        <v>2550</v>
      </c>
      <c r="I26" s="9"/>
      <c r="J26" s="9">
        <f t="shared" si="3"/>
        <v>7650</v>
      </c>
      <c r="K26" s="9">
        <f t="shared" si="4"/>
        <v>7650</v>
      </c>
      <c r="L26" s="20"/>
      <c r="M26" s="21"/>
      <c r="N26" s="21"/>
      <c r="O26" s="21"/>
      <c r="P26" s="21"/>
      <c r="Q26" s="21"/>
      <c r="R26" s="21"/>
      <c r="S26" s="21"/>
      <c r="T26" s="21"/>
      <c r="U26" s="85">
        <f>H26</f>
        <v>2550</v>
      </c>
      <c r="V26" s="85">
        <f>H26</f>
        <v>2550</v>
      </c>
      <c r="W26" s="86">
        <f>H26</f>
        <v>2550</v>
      </c>
    </row>
    <row r="27" spans="1:23" ht="82.5" x14ac:dyDescent="0.3">
      <c r="A27" s="18">
        <v>23</v>
      </c>
      <c r="B27" s="84" t="s">
        <v>64</v>
      </c>
      <c r="C27" s="55" t="s">
        <v>62</v>
      </c>
      <c r="D27" s="60" t="s">
        <v>2</v>
      </c>
      <c r="E27" s="51" t="s">
        <v>111</v>
      </c>
      <c r="F27" s="51" t="s">
        <v>63</v>
      </c>
      <c r="G27" s="51">
        <v>3</v>
      </c>
      <c r="H27" s="9">
        <v>1744</v>
      </c>
      <c r="I27" s="9"/>
      <c r="J27" s="9">
        <f t="shared" si="3"/>
        <v>5232</v>
      </c>
      <c r="K27" s="9">
        <f t="shared" si="4"/>
        <v>5232</v>
      </c>
      <c r="L27" s="20"/>
      <c r="M27" s="21"/>
      <c r="N27" s="21"/>
      <c r="O27" s="21"/>
      <c r="P27" s="21"/>
      <c r="Q27" s="21"/>
      <c r="R27" s="21"/>
      <c r="S27" s="21"/>
      <c r="T27" s="21"/>
      <c r="U27" s="85">
        <f>H27</f>
        <v>1744</v>
      </c>
      <c r="V27" s="85">
        <f>H27</f>
        <v>1744</v>
      </c>
      <c r="W27" s="86">
        <f>H27</f>
        <v>1744</v>
      </c>
    </row>
    <row r="28" spans="1:23" x14ac:dyDescent="0.3">
      <c r="A28" s="18">
        <v>24</v>
      </c>
      <c r="B28" s="58"/>
      <c r="C28" s="58"/>
      <c r="D28" s="60"/>
      <c r="E28" s="51"/>
      <c r="F28" s="51"/>
      <c r="G28" s="51"/>
      <c r="H28" s="9"/>
      <c r="I28" s="9"/>
      <c r="J28" s="9"/>
      <c r="K28" s="9"/>
      <c r="L28" s="20"/>
      <c r="M28" s="21"/>
      <c r="N28" s="21"/>
      <c r="O28" s="21"/>
      <c r="P28" s="21"/>
      <c r="Q28" s="21"/>
      <c r="R28" s="21"/>
      <c r="S28" s="21"/>
      <c r="T28" s="21"/>
      <c r="U28" s="21"/>
      <c r="V28" s="21"/>
      <c r="W28" s="19"/>
    </row>
    <row r="29" spans="1:23" x14ac:dyDescent="0.3">
      <c r="A29" s="18">
        <v>25</v>
      </c>
      <c r="B29" s="58"/>
      <c r="C29" s="58"/>
      <c r="D29" s="60"/>
      <c r="E29" s="51"/>
      <c r="F29" s="51"/>
      <c r="G29" s="51"/>
      <c r="H29" s="9"/>
      <c r="I29" s="9"/>
      <c r="J29" s="9"/>
      <c r="K29" s="9"/>
      <c r="L29" s="20"/>
      <c r="M29" s="21"/>
      <c r="N29" s="21"/>
      <c r="O29" s="21"/>
      <c r="P29" s="21"/>
      <c r="Q29" s="21"/>
      <c r="R29" s="21"/>
      <c r="S29" s="21"/>
      <c r="T29" s="21"/>
      <c r="U29" s="21"/>
      <c r="V29" s="21"/>
      <c r="W29" s="19"/>
    </row>
    <row r="30" spans="1:23" x14ac:dyDescent="0.3">
      <c r="A30" s="18">
        <v>26</v>
      </c>
      <c r="B30" s="56"/>
      <c r="C30" s="56"/>
      <c r="D30" s="60"/>
      <c r="E30" s="51"/>
      <c r="F30" s="52"/>
      <c r="G30" s="52"/>
      <c r="H30" s="10"/>
      <c r="I30" s="10"/>
      <c r="J30" s="10"/>
      <c r="K30" s="10"/>
      <c r="L30" s="12"/>
      <c r="M30" s="13"/>
      <c r="N30" s="13"/>
      <c r="O30" s="13"/>
      <c r="P30" s="13"/>
      <c r="Q30" s="13"/>
      <c r="R30" s="13"/>
      <c r="S30" s="13"/>
      <c r="T30" s="13"/>
      <c r="U30" s="13"/>
      <c r="V30" s="13"/>
      <c r="W30" s="11"/>
    </row>
    <row r="31" spans="1:23" x14ac:dyDescent="0.3">
      <c r="A31" s="18">
        <v>27</v>
      </c>
      <c r="B31" s="56"/>
      <c r="C31" s="56"/>
      <c r="D31" s="60"/>
      <c r="E31" s="51"/>
      <c r="F31" s="52"/>
      <c r="G31" s="52"/>
      <c r="H31" s="10"/>
      <c r="I31" s="10"/>
      <c r="J31" s="10"/>
      <c r="K31" s="10"/>
      <c r="L31" s="12"/>
      <c r="M31" s="13"/>
      <c r="N31" s="13"/>
      <c r="O31" s="13"/>
      <c r="P31" s="13"/>
      <c r="Q31" s="13"/>
      <c r="R31" s="13"/>
      <c r="S31" s="13"/>
      <c r="T31" s="13"/>
      <c r="U31" s="13"/>
      <c r="V31" s="13"/>
      <c r="W31" s="11"/>
    </row>
    <row r="32" spans="1:23" x14ac:dyDescent="0.3">
      <c r="A32" s="18">
        <v>28</v>
      </c>
      <c r="B32" s="56"/>
      <c r="C32" s="56"/>
      <c r="D32" s="60"/>
      <c r="E32" s="51"/>
      <c r="F32" s="52"/>
      <c r="G32" s="52"/>
      <c r="H32" s="10"/>
      <c r="I32" s="10"/>
      <c r="J32" s="10"/>
      <c r="K32" s="10"/>
      <c r="L32" s="12"/>
      <c r="M32" s="13"/>
      <c r="N32" s="13"/>
      <c r="O32" s="13"/>
      <c r="P32" s="13"/>
      <c r="Q32" s="13"/>
      <c r="R32" s="13"/>
      <c r="S32" s="13"/>
      <c r="T32" s="13"/>
      <c r="U32" s="13"/>
      <c r="V32" s="13"/>
      <c r="W32" s="11"/>
    </row>
    <row r="33" spans="1:23" x14ac:dyDescent="0.3">
      <c r="A33" s="18">
        <v>29</v>
      </c>
      <c r="B33" s="56"/>
      <c r="C33" s="56"/>
      <c r="D33" s="60"/>
      <c r="E33" s="51"/>
      <c r="F33" s="52"/>
      <c r="G33" s="52"/>
      <c r="H33" s="10"/>
      <c r="I33" s="10"/>
      <c r="J33" s="10"/>
      <c r="K33" s="10"/>
      <c r="L33" s="12"/>
      <c r="M33" s="13"/>
      <c r="N33" s="13"/>
      <c r="O33" s="13"/>
      <c r="P33" s="13"/>
      <c r="Q33" s="13"/>
      <c r="R33" s="13"/>
      <c r="S33" s="13"/>
      <c r="T33" s="13"/>
      <c r="U33" s="13"/>
      <c r="V33" s="13"/>
      <c r="W33" s="11"/>
    </row>
    <row r="34" spans="1:23" ht="17.25" thickBot="1" x14ac:dyDescent="0.35">
      <c r="A34" s="18">
        <v>30</v>
      </c>
      <c r="B34" s="59"/>
      <c r="C34" s="59"/>
      <c r="D34" s="60"/>
      <c r="E34" s="51"/>
      <c r="F34" s="53"/>
      <c r="G34" s="53"/>
      <c r="H34" s="22"/>
      <c r="I34" s="22"/>
      <c r="J34" s="23"/>
      <c r="K34" s="23"/>
      <c r="L34" s="25"/>
      <c r="M34" s="26"/>
      <c r="N34" s="26"/>
      <c r="O34" s="26"/>
      <c r="P34" s="26"/>
      <c r="Q34" s="26"/>
      <c r="R34" s="26"/>
      <c r="S34" s="26"/>
      <c r="T34" s="26"/>
      <c r="U34" s="26"/>
      <c r="V34" s="26"/>
      <c r="W34" s="24"/>
    </row>
    <row r="35" spans="1:23" s="1" customFormat="1" ht="18.75" thickBot="1" x14ac:dyDescent="0.4">
      <c r="A35" s="96" t="s">
        <v>53</v>
      </c>
      <c r="B35" s="97"/>
      <c r="C35" s="97"/>
      <c r="D35" s="97"/>
      <c r="E35" s="97"/>
      <c r="F35" s="97"/>
      <c r="G35" s="97"/>
      <c r="H35" s="97"/>
      <c r="I35" s="98"/>
      <c r="J35" s="36">
        <f>J25+J26+J27</f>
        <v>33149.229999999996</v>
      </c>
      <c r="K35" s="36">
        <f>SUM(K25,K26,K27)</f>
        <v>37000.003700000001</v>
      </c>
      <c r="L35" s="35"/>
      <c r="M35" s="35"/>
      <c r="N35" s="35"/>
      <c r="O35" s="35"/>
      <c r="P35" s="35"/>
      <c r="Q35" s="35"/>
      <c r="R35" s="35"/>
      <c r="S35" s="35"/>
      <c r="T35" s="35"/>
      <c r="U35" s="35">
        <f>SUM(U25:U27)</f>
        <v>28412.003700000001</v>
      </c>
      <c r="V35" s="35">
        <f>SUM(V25:V27)</f>
        <v>4294</v>
      </c>
      <c r="W35" s="35">
        <f>SUM(W25:W27)</f>
        <v>4294</v>
      </c>
    </row>
    <row r="36" spans="1:23" s="1" customFormat="1" ht="18.75" thickBot="1" x14ac:dyDescent="0.4">
      <c r="A36" s="114" t="s">
        <v>47</v>
      </c>
      <c r="B36" s="115"/>
      <c r="C36" s="115"/>
      <c r="D36" s="115"/>
      <c r="E36" s="115"/>
      <c r="F36" s="115"/>
      <c r="G36" s="115"/>
      <c r="H36" s="115"/>
      <c r="I36" s="116"/>
      <c r="J36" s="38">
        <f t="shared" ref="J36:W36" si="5">J23+J35</f>
        <v>133554.88999999998</v>
      </c>
      <c r="K36" s="39">
        <f>SUM(K35,K23)</f>
        <v>147999.99910000002</v>
      </c>
      <c r="L36" s="38">
        <f t="shared" si="5"/>
        <v>55747.086799999997</v>
      </c>
      <c r="M36" s="38">
        <f t="shared" si="5"/>
        <v>6194.0825999999997</v>
      </c>
      <c r="N36" s="38">
        <f t="shared" si="5"/>
        <v>6194.0825999999997</v>
      </c>
      <c r="O36" s="38">
        <f t="shared" si="5"/>
        <v>6194.0825999999997</v>
      </c>
      <c r="P36" s="38">
        <f t="shared" si="5"/>
        <v>6194.0825999999997</v>
      </c>
      <c r="Q36" s="38">
        <f t="shared" si="5"/>
        <v>6194.0825999999997</v>
      </c>
      <c r="R36" s="38">
        <f t="shared" si="5"/>
        <v>6194.0825999999997</v>
      </c>
      <c r="S36" s="38">
        <f t="shared" si="5"/>
        <v>6194.0825999999997</v>
      </c>
      <c r="T36" s="38">
        <f t="shared" si="5"/>
        <v>6194.0825999999997</v>
      </c>
      <c r="U36" s="38">
        <f t="shared" si="5"/>
        <v>30312.086300000003</v>
      </c>
      <c r="V36" s="38">
        <f t="shared" si="5"/>
        <v>6194.0825999999997</v>
      </c>
      <c r="W36" s="38">
        <f t="shared" si="5"/>
        <v>6194.0825999999997</v>
      </c>
    </row>
    <row r="37" spans="1:23" ht="17.25" thickBot="1" x14ac:dyDescent="0.35"/>
    <row r="38" spans="1:23" ht="27" customHeight="1" thickBot="1" x14ac:dyDescent="0.35">
      <c r="A38" s="107" t="s">
        <v>49</v>
      </c>
      <c r="B38" s="108"/>
      <c r="C38" s="108"/>
      <c r="D38" s="109"/>
      <c r="E38" s="30">
        <f>E39+E40</f>
        <v>148000</v>
      </c>
      <c r="F38" s="31" t="s">
        <v>50</v>
      </c>
    </row>
    <row r="39" spans="1:23" ht="38.25" customHeight="1" x14ac:dyDescent="0.3">
      <c r="A39" s="101" t="s">
        <v>56</v>
      </c>
      <c r="B39" s="102"/>
      <c r="C39" s="102"/>
      <c r="D39" s="102"/>
      <c r="E39" s="41">
        <v>111000</v>
      </c>
      <c r="F39" s="42" t="s">
        <v>50</v>
      </c>
    </row>
    <row r="40" spans="1:23" ht="69.75" customHeight="1" thickBot="1" x14ac:dyDescent="0.35">
      <c r="A40" s="105" t="s">
        <v>57</v>
      </c>
      <c r="B40" s="106"/>
      <c r="C40" s="106"/>
      <c r="D40" s="106"/>
      <c r="E40" s="43">
        <v>37000</v>
      </c>
      <c r="F40" s="44" t="s">
        <v>50</v>
      </c>
    </row>
  </sheetData>
  <mergeCells count="20">
    <mergeCell ref="A40:D40"/>
    <mergeCell ref="A38:D38"/>
    <mergeCell ref="A3:K3"/>
    <mergeCell ref="A24:K24"/>
    <mergeCell ref="A23:I23"/>
    <mergeCell ref="A36:I36"/>
    <mergeCell ref="A1:A2"/>
    <mergeCell ref="A35:I35"/>
    <mergeCell ref="B1:B2"/>
    <mergeCell ref="A39:D39"/>
    <mergeCell ref="I1:I2"/>
    <mergeCell ref="C1:C2"/>
    <mergeCell ref="D1:D2"/>
    <mergeCell ref="J1:J2"/>
    <mergeCell ref="K1:K2"/>
    <mergeCell ref="L1:W1"/>
    <mergeCell ref="E1:E2"/>
    <mergeCell ref="F1:F2"/>
    <mergeCell ref="G1:G2"/>
    <mergeCell ref="H1:H2"/>
  </mergeCells>
  <pageMargins left="0.43307086614173229" right="0.23622047244094488" top="0.3543307086614173" bottom="0.3543307086614173" header="0.31496062992125984" footer="0.31496062992125984"/>
  <pageSetup paperSize="8"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D25:D34 D4:D22</xm:sqref>
        </x14:dataValidation>
        <x14:dataValidation type="list" allowBlank="1" showInputMessage="1" showErrorMessage="1">
          <x14:formula1>
            <xm:f>'Cheltuieli Eligibile'!$B$40:$B$41</xm:f>
          </x14:formula1>
          <xm:sqref>E25:E34 E4:E22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90" zoomScaleNormal="90" workbookViewId="0">
      <pane ySplit="2" topLeftCell="A9" activePane="bottomLeft" state="frozen"/>
      <selection pane="bottomLeft" activeCell="L2" sqref="L1:L1048576"/>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2" style="5" bestFit="1" customWidth="1"/>
    <col min="13" max="22" width="10.7109375" style="5" bestFit="1" customWidth="1"/>
    <col min="23" max="23" width="12" style="5" bestFit="1" customWidth="1"/>
    <col min="24" max="16384" width="9.140625" style="5"/>
  </cols>
  <sheetData>
    <row r="1" spans="1:23" ht="16.5" customHeight="1" x14ac:dyDescent="0.3">
      <c r="A1" s="94" t="s">
        <v>48</v>
      </c>
      <c r="B1" s="99" t="s">
        <v>26</v>
      </c>
      <c r="C1" s="99" t="s">
        <v>51</v>
      </c>
      <c r="D1" s="103" t="s">
        <v>27</v>
      </c>
      <c r="E1" s="92" t="s">
        <v>31</v>
      </c>
      <c r="F1" s="92" t="s">
        <v>30</v>
      </c>
      <c r="G1" s="92" t="s">
        <v>29</v>
      </c>
      <c r="H1" s="92" t="s">
        <v>28</v>
      </c>
      <c r="I1" s="92" t="s">
        <v>32</v>
      </c>
      <c r="J1" s="92" t="s">
        <v>33</v>
      </c>
      <c r="K1" s="92" t="s">
        <v>34</v>
      </c>
      <c r="L1" s="89" t="s">
        <v>58</v>
      </c>
      <c r="M1" s="90"/>
      <c r="N1" s="90"/>
      <c r="O1" s="90"/>
      <c r="P1" s="90"/>
      <c r="Q1" s="90"/>
      <c r="R1" s="90"/>
      <c r="S1" s="90"/>
      <c r="T1" s="90"/>
      <c r="U1" s="90"/>
      <c r="V1" s="90"/>
      <c r="W1" s="91"/>
    </row>
    <row r="2" spans="1:23" ht="16.5" customHeight="1" thickBot="1" x14ac:dyDescent="0.35">
      <c r="A2" s="95"/>
      <c r="B2" s="100"/>
      <c r="C2" s="100"/>
      <c r="D2" s="104"/>
      <c r="E2" s="93"/>
      <c r="F2" s="93"/>
      <c r="G2" s="93"/>
      <c r="H2" s="93"/>
      <c r="I2" s="93"/>
      <c r="J2" s="93"/>
      <c r="K2" s="93"/>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10" t="s">
        <v>55</v>
      </c>
      <c r="B3" s="111"/>
      <c r="C3" s="111"/>
      <c r="D3" s="111"/>
      <c r="E3" s="111"/>
      <c r="F3" s="111"/>
      <c r="G3" s="111"/>
      <c r="H3" s="111"/>
      <c r="I3" s="111"/>
      <c r="J3" s="111"/>
      <c r="K3" s="111"/>
      <c r="L3" s="63"/>
      <c r="M3" s="64"/>
      <c r="N3" s="64"/>
      <c r="O3" s="64"/>
      <c r="P3" s="64"/>
      <c r="Q3" s="64"/>
      <c r="R3" s="64"/>
      <c r="S3" s="64"/>
      <c r="T3" s="64"/>
      <c r="U3" s="64"/>
      <c r="V3" s="64"/>
      <c r="W3" s="65"/>
    </row>
    <row r="4" spans="1:23" x14ac:dyDescent="0.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66" x14ac:dyDescent="0.3">
      <c r="A5" s="6">
        <v>2</v>
      </c>
      <c r="B5" s="54" t="s">
        <v>64</v>
      </c>
      <c r="C5" s="55" t="s">
        <v>62</v>
      </c>
      <c r="D5" s="8" t="s">
        <v>2</v>
      </c>
      <c r="E5" s="51" t="s">
        <v>111</v>
      </c>
      <c r="F5" s="52" t="s">
        <v>63</v>
      </c>
      <c r="G5" s="52">
        <v>12</v>
      </c>
      <c r="H5" s="10">
        <v>1064</v>
      </c>
      <c r="I5" s="10"/>
      <c r="J5" s="10">
        <f t="shared" ref="J5:J18" si="1">G5*H5</f>
        <v>12768</v>
      </c>
      <c r="K5" s="10">
        <f t="shared" ref="K5:K18" si="2">G5*(H5+I5)</f>
        <v>12768</v>
      </c>
      <c r="L5" s="61">
        <f t="shared" ref="L5:W10" si="3">$H5</f>
        <v>1064</v>
      </c>
      <c r="M5" s="62">
        <f t="shared" si="3"/>
        <v>1064</v>
      </c>
      <c r="N5" s="62">
        <f t="shared" si="3"/>
        <v>1064</v>
      </c>
      <c r="O5" s="62">
        <f t="shared" si="3"/>
        <v>1064</v>
      </c>
      <c r="P5" s="62">
        <f t="shared" si="3"/>
        <v>1064</v>
      </c>
      <c r="Q5" s="62">
        <f t="shared" si="3"/>
        <v>1064</v>
      </c>
      <c r="R5" s="62">
        <f t="shared" si="3"/>
        <v>1064</v>
      </c>
      <c r="S5" s="62">
        <f t="shared" si="3"/>
        <v>1064</v>
      </c>
      <c r="T5" s="62">
        <f t="shared" si="3"/>
        <v>1064</v>
      </c>
      <c r="U5" s="62">
        <f t="shared" si="3"/>
        <v>1064</v>
      </c>
      <c r="V5" s="62">
        <f t="shared" si="3"/>
        <v>1064</v>
      </c>
      <c r="W5" s="57">
        <f t="shared" si="3"/>
        <v>1064</v>
      </c>
    </row>
    <row r="6" spans="1:23" x14ac:dyDescent="0.3">
      <c r="A6" s="6">
        <v>3</v>
      </c>
      <c r="B6" s="55" t="s">
        <v>65</v>
      </c>
      <c r="C6" s="55" t="s">
        <v>62</v>
      </c>
      <c r="D6" s="8" t="s">
        <v>1</v>
      </c>
      <c r="E6" s="51" t="s">
        <v>111</v>
      </c>
      <c r="F6" s="52" t="s">
        <v>63</v>
      </c>
      <c r="G6" s="52">
        <v>12</v>
      </c>
      <c r="H6" s="10">
        <v>1500</v>
      </c>
      <c r="I6" s="10"/>
      <c r="J6" s="10">
        <f t="shared" si="1"/>
        <v>18000</v>
      </c>
      <c r="K6" s="10">
        <f t="shared" si="2"/>
        <v>18000</v>
      </c>
      <c r="L6" s="61">
        <f t="shared" si="3"/>
        <v>1500</v>
      </c>
      <c r="M6" s="62">
        <f t="shared" si="3"/>
        <v>1500</v>
      </c>
      <c r="N6" s="62">
        <f t="shared" si="3"/>
        <v>1500</v>
      </c>
      <c r="O6" s="62">
        <f t="shared" si="3"/>
        <v>1500</v>
      </c>
      <c r="P6" s="62">
        <f t="shared" si="3"/>
        <v>1500</v>
      </c>
      <c r="Q6" s="62">
        <f t="shared" si="3"/>
        <v>1500</v>
      </c>
      <c r="R6" s="62">
        <f t="shared" si="3"/>
        <v>1500</v>
      </c>
      <c r="S6" s="62">
        <f t="shared" si="3"/>
        <v>1500</v>
      </c>
      <c r="T6" s="62">
        <f t="shared" si="3"/>
        <v>1500</v>
      </c>
      <c r="U6" s="62">
        <f t="shared" si="3"/>
        <v>1500</v>
      </c>
      <c r="V6" s="62">
        <f t="shared" si="3"/>
        <v>1500</v>
      </c>
      <c r="W6" s="57">
        <f t="shared" si="3"/>
        <v>1500</v>
      </c>
    </row>
    <row r="7" spans="1:23" ht="66" x14ac:dyDescent="0.3">
      <c r="A7" s="6">
        <v>4</v>
      </c>
      <c r="B7" s="54" t="s">
        <v>66</v>
      </c>
      <c r="C7" s="55" t="s">
        <v>62</v>
      </c>
      <c r="D7" s="8" t="s">
        <v>2</v>
      </c>
      <c r="E7" s="51" t="s">
        <v>111</v>
      </c>
      <c r="F7" s="52" t="s">
        <v>63</v>
      </c>
      <c r="G7" s="52">
        <v>12</v>
      </c>
      <c r="H7" s="10">
        <v>1064</v>
      </c>
      <c r="I7" s="10"/>
      <c r="J7" s="10">
        <f t="shared" si="1"/>
        <v>12768</v>
      </c>
      <c r="K7" s="10">
        <f t="shared" si="2"/>
        <v>12768</v>
      </c>
      <c r="L7" s="61">
        <f t="shared" si="3"/>
        <v>1064</v>
      </c>
      <c r="M7" s="62">
        <f t="shared" si="3"/>
        <v>1064</v>
      </c>
      <c r="N7" s="62">
        <f t="shared" si="3"/>
        <v>1064</v>
      </c>
      <c r="O7" s="62">
        <f t="shared" si="3"/>
        <v>1064</v>
      </c>
      <c r="P7" s="62">
        <f t="shared" si="3"/>
        <v>1064</v>
      </c>
      <c r="Q7" s="62">
        <f t="shared" si="3"/>
        <v>1064</v>
      </c>
      <c r="R7" s="62">
        <f t="shared" si="3"/>
        <v>1064</v>
      </c>
      <c r="S7" s="62">
        <f t="shared" si="3"/>
        <v>1064</v>
      </c>
      <c r="T7" s="62">
        <f t="shared" si="3"/>
        <v>1064</v>
      </c>
      <c r="U7" s="62">
        <f t="shared" si="3"/>
        <v>1064</v>
      </c>
      <c r="V7" s="62">
        <f t="shared" si="3"/>
        <v>1064</v>
      </c>
      <c r="W7" s="57">
        <f t="shared" si="3"/>
        <v>1064</v>
      </c>
    </row>
    <row r="8" spans="1:23" ht="132" x14ac:dyDescent="0.3">
      <c r="A8" s="6">
        <v>5</v>
      </c>
      <c r="B8" s="55" t="s">
        <v>67</v>
      </c>
      <c r="C8" s="55" t="s">
        <v>68</v>
      </c>
      <c r="D8" s="8" t="s">
        <v>5</v>
      </c>
      <c r="E8" s="51" t="s">
        <v>111</v>
      </c>
      <c r="F8" s="52" t="s">
        <v>69</v>
      </c>
      <c r="G8" s="52">
        <v>1</v>
      </c>
      <c r="H8" s="10">
        <v>23000</v>
      </c>
      <c r="I8" s="10">
        <f>H8*19%</f>
        <v>4370</v>
      </c>
      <c r="J8" s="10">
        <f t="shared" si="1"/>
        <v>23000</v>
      </c>
      <c r="K8" s="10">
        <f t="shared" si="2"/>
        <v>27370</v>
      </c>
      <c r="L8" s="61">
        <f>$K8</f>
        <v>27370</v>
      </c>
      <c r="M8" s="13"/>
      <c r="N8" s="13"/>
      <c r="O8" s="13"/>
      <c r="P8" s="13"/>
      <c r="Q8" s="13"/>
      <c r="R8" s="13"/>
      <c r="S8" s="13"/>
      <c r="T8" s="13"/>
      <c r="U8" s="13"/>
      <c r="V8" s="13"/>
      <c r="W8" s="11"/>
    </row>
    <row r="9" spans="1:23" ht="99" x14ac:dyDescent="0.3">
      <c r="A9" s="6">
        <v>6</v>
      </c>
      <c r="B9" s="56" t="s">
        <v>71</v>
      </c>
      <c r="C9" s="56" t="s">
        <v>74</v>
      </c>
      <c r="D9" s="8" t="s">
        <v>6</v>
      </c>
      <c r="E9" s="51" t="s">
        <v>111</v>
      </c>
      <c r="F9" s="52" t="s">
        <v>63</v>
      </c>
      <c r="G9" s="52">
        <v>12</v>
      </c>
      <c r="H9" s="10">
        <v>1000</v>
      </c>
      <c r="I9" s="10"/>
      <c r="J9" s="10">
        <f t="shared" si="1"/>
        <v>12000</v>
      </c>
      <c r="K9" s="10">
        <f t="shared" si="2"/>
        <v>12000</v>
      </c>
      <c r="L9" s="61">
        <f t="shared" si="3"/>
        <v>1000</v>
      </c>
      <c r="M9" s="62">
        <f t="shared" si="3"/>
        <v>1000</v>
      </c>
      <c r="N9" s="62">
        <f t="shared" si="3"/>
        <v>1000</v>
      </c>
      <c r="O9" s="62">
        <f t="shared" si="3"/>
        <v>1000</v>
      </c>
      <c r="P9" s="62">
        <f t="shared" si="3"/>
        <v>1000</v>
      </c>
      <c r="Q9" s="62">
        <f t="shared" si="3"/>
        <v>1000</v>
      </c>
      <c r="R9" s="62">
        <f t="shared" si="3"/>
        <v>1000</v>
      </c>
      <c r="S9" s="62">
        <f t="shared" si="3"/>
        <v>1000</v>
      </c>
      <c r="T9" s="62">
        <f t="shared" si="3"/>
        <v>1000</v>
      </c>
      <c r="U9" s="62">
        <f t="shared" si="3"/>
        <v>1000</v>
      </c>
      <c r="V9" s="62">
        <f t="shared" si="3"/>
        <v>1000</v>
      </c>
      <c r="W9" s="57">
        <f t="shared" si="3"/>
        <v>1000</v>
      </c>
    </row>
    <row r="10" spans="1:23" ht="49.5" x14ac:dyDescent="0.3">
      <c r="A10" s="6">
        <v>7</v>
      </c>
      <c r="B10" s="56" t="s">
        <v>73</v>
      </c>
      <c r="C10" s="56" t="s">
        <v>70</v>
      </c>
      <c r="D10" s="8" t="s">
        <v>12</v>
      </c>
      <c r="E10" s="51" t="s">
        <v>111</v>
      </c>
      <c r="F10" s="52" t="s">
        <v>63</v>
      </c>
      <c r="G10" s="52">
        <v>12</v>
      </c>
      <c r="H10" s="10">
        <v>200</v>
      </c>
      <c r="I10" s="10"/>
      <c r="J10" s="10">
        <f t="shared" si="1"/>
        <v>2400</v>
      </c>
      <c r="K10" s="10">
        <f t="shared" si="2"/>
        <v>2400</v>
      </c>
      <c r="L10" s="61">
        <f t="shared" si="3"/>
        <v>200</v>
      </c>
      <c r="M10" s="62">
        <f t="shared" si="3"/>
        <v>200</v>
      </c>
      <c r="N10" s="62">
        <f t="shared" si="3"/>
        <v>200</v>
      </c>
      <c r="O10" s="62">
        <f t="shared" si="3"/>
        <v>200</v>
      </c>
      <c r="P10" s="62">
        <f t="shared" si="3"/>
        <v>200</v>
      </c>
      <c r="Q10" s="62">
        <f t="shared" si="3"/>
        <v>200</v>
      </c>
      <c r="R10" s="62">
        <f t="shared" si="3"/>
        <v>200</v>
      </c>
      <c r="S10" s="62">
        <f t="shared" si="3"/>
        <v>200</v>
      </c>
      <c r="T10" s="62">
        <f t="shared" si="3"/>
        <v>200</v>
      </c>
      <c r="U10" s="62">
        <f t="shared" si="3"/>
        <v>200</v>
      </c>
      <c r="V10" s="62">
        <f t="shared" si="3"/>
        <v>200</v>
      </c>
      <c r="W10" s="57">
        <f t="shared" si="3"/>
        <v>200</v>
      </c>
    </row>
    <row r="11" spans="1:23" ht="33" x14ac:dyDescent="0.3">
      <c r="A11" s="6">
        <v>8</v>
      </c>
      <c r="B11" s="56" t="s">
        <v>75</v>
      </c>
      <c r="C11" s="56" t="s">
        <v>76</v>
      </c>
      <c r="D11" s="8" t="s">
        <v>8</v>
      </c>
      <c r="E11" s="51" t="s">
        <v>112</v>
      </c>
      <c r="F11" s="52" t="s">
        <v>63</v>
      </c>
      <c r="G11" s="52">
        <v>12</v>
      </c>
      <c r="H11" s="10">
        <v>100</v>
      </c>
      <c r="I11" s="10">
        <f>H11*19%</f>
        <v>19</v>
      </c>
      <c r="J11" s="10">
        <f t="shared" si="1"/>
        <v>1200</v>
      </c>
      <c r="K11" s="10">
        <f t="shared" si="2"/>
        <v>1428</v>
      </c>
      <c r="L11" s="61">
        <f>$H11+$I11</f>
        <v>119</v>
      </c>
      <c r="M11" s="62">
        <f t="shared" ref="M11:W14" si="4">$H11+$I11</f>
        <v>119</v>
      </c>
      <c r="N11" s="62">
        <f t="shared" si="4"/>
        <v>119</v>
      </c>
      <c r="O11" s="62">
        <f t="shared" si="4"/>
        <v>119</v>
      </c>
      <c r="P11" s="62">
        <f t="shared" si="4"/>
        <v>119</v>
      </c>
      <c r="Q11" s="62">
        <f t="shared" si="4"/>
        <v>119</v>
      </c>
      <c r="R11" s="62">
        <f t="shared" si="4"/>
        <v>119</v>
      </c>
      <c r="S11" s="62">
        <f t="shared" si="4"/>
        <v>119</v>
      </c>
      <c r="T11" s="62">
        <f t="shared" si="4"/>
        <v>119</v>
      </c>
      <c r="U11" s="62">
        <f t="shared" si="4"/>
        <v>119</v>
      </c>
      <c r="V11" s="62">
        <f t="shared" si="4"/>
        <v>119</v>
      </c>
      <c r="W11" s="57">
        <f t="shared" si="4"/>
        <v>119</v>
      </c>
    </row>
    <row r="12" spans="1:23" ht="33" x14ac:dyDescent="0.3">
      <c r="A12" s="6">
        <v>9</v>
      </c>
      <c r="B12" s="56" t="s">
        <v>75</v>
      </c>
      <c r="C12" s="56" t="s">
        <v>79</v>
      </c>
      <c r="D12" s="8" t="s">
        <v>8</v>
      </c>
      <c r="E12" s="51" t="s">
        <v>112</v>
      </c>
      <c r="F12" s="52" t="s">
        <v>63</v>
      </c>
      <c r="G12" s="52">
        <v>12</v>
      </c>
      <c r="H12" s="10">
        <v>100</v>
      </c>
      <c r="I12" s="10">
        <f>H12*19%</f>
        <v>19</v>
      </c>
      <c r="J12" s="10">
        <f t="shared" si="1"/>
        <v>1200</v>
      </c>
      <c r="K12" s="10">
        <f t="shared" si="2"/>
        <v>1428</v>
      </c>
      <c r="L12" s="61">
        <f>$H12+$I12</f>
        <v>119</v>
      </c>
      <c r="M12" s="62">
        <f t="shared" si="4"/>
        <v>119</v>
      </c>
      <c r="N12" s="62">
        <f t="shared" si="4"/>
        <v>119</v>
      </c>
      <c r="O12" s="62">
        <f t="shared" si="4"/>
        <v>119</v>
      </c>
      <c r="P12" s="62">
        <f t="shared" si="4"/>
        <v>119</v>
      </c>
      <c r="Q12" s="62">
        <f t="shared" si="4"/>
        <v>119</v>
      </c>
      <c r="R12" s="62">
        <f t="shared" si="4"/>
        <v>119</v>
      </c>
      <c r="S12" s="62">
        <f t="shared" si="4"/>
        <v>119</v>
      </c>
      <c r="T12" s="62">
        <f t="shared" si="4"/>
        <v>119</v>
      </c>
      <c r="U12" s="62">
        <f t="shared" si="4"/>
        <v>119</v>
      </c>
      <c r="V12" s="62">
        <f t="shared" si="4"/>
        <v>119</v>
      </c>
      <c r="W12" s="57">
        <f t="shared" si="4"/>
        <v>119</v>
      </c>
    </row>
    <row r="13" spans="1:23" ht="82.5" x14ac:dyDescent="0.3">
      <c r="A13" s="6">
        <v>10</v>
      </c>
      <c r="B13" s="56" t="s">
        <v>77</v>
      </c>
      <c r="C13" s="56" t="s">
        <v>78</v>
      </c>
      <c r="D13" s="8" t="s">
        <v>4</v>
      </c>
      <c r="E13" s="51" t="s">
        <v>111</v>
      </c>
      <c r="F13" s="52" t="s">
        <v>63</v>
      </c>
      <c r="G13" s="52">
        <v>12</v>
      </c>
      <c r="H13" s="10">
        <v>250</v>
      </c>
      <c r="I13" s="10">
        <f>H13*19%</f>
        <v>47.5</v>
      </c>
      <c r="J13" s="10">
        <f t="shared" ref="J13" si="5">G13*H13</f>
        <v>3000</v>
      </c>
      <c r="K13" s="10">
        <f t="shared" si="2"/>
        <v>3570</v>
      </c>
      <c r="L13" s="61">
        <f>$H13+$I13</f>
        <v>297.5</v>
      </c>
      <c r="M13" s="62">
        <f t="shared" si="4"/>
        <v>297.5</v>
      </c>
      <c r="N13" s="62">
        <f t="shared" si="4"/>
        <v>297.5</v>
      </c>
      <c r="O13" s="62">
        <f t="shared" si="4"/>
        <v>297.5</v>
      </c>
      <c r="P13" s="62">
        <f t="shared" si="4"/>
        <v>297.5</v>
      </c>
      <c r="Q13" s="62">
        <f t="shared" si="4"/>
        <v>297.5</v>
      </c>
      <c r="R13" s="62">
        <f t="shared" si="4"/>
        <v>297.5</v>
      </c>
      <c r="S13" s="62">
        <f t="shared" si="4"/>
        <v>297.5</v>
      </c>
      <c r="T13" s="62">
        <f t="shared" si="4"/>
        <v>297.5</v>
      </c>
      <c r="U13" s="62">
        <f t="shared" si="4"/>
        <v>297.5</v>
      </c>
      <c r="V13" s="62">
        <f t="shared" si="4"/>
        <v>297.5</v>
      </c>
      <c r="W13" s="57">
        <f t="shared" si="4"/>
        <v>297.5</v>
      </c>
    </row>
    <row r="14" spans="1:23" ht="132" x14ac:dyDescent="0.3">
      <c r="A14" s="6">
        <v>11</v>
      </c>
      <c r="B14" s="56" t="s">
        <v>80</v>
      </c>
      <c r="C14" s="56" t="s">
        <v>81</v>
      </c>
      <c r="D14" s="8" t="s">
        <v>5</v>
      </c>
      <c r="E14" s="51" t="s">
        <v>111</v>
      </c>
      <c r="F14" s="52" t="s">
        <v>63</v>
      </c>
      <c r="G14" s="52">
        <v>10</v>
      </c>
      <c r="H14" s="10">
        <v>106</v>
      </c>
      <c r="I14" s="10">
        <f>H14*19%</f>
        <v>20.14</v>
      </c>
      <c r="J14" s="10">
        <f t="shared" si="1"/>
        <v>1060</v>
      </c>
      <c r="K14" s="10">
        <f t="shared" si="2"/>
        <v>1261.4000000000001</v>
      </c>
      <c r="L14" s="61"/>
      <c r="M14" s="62"/>
      <c r="N14" s="62">
        <f t="shared" si="4"/>
        <v>126.14</v>
      </c>
      <c r="O14" s="62">
        <f t="shared" si="4"/>
        <v>126.14</v>
      </c>
      <c r="P14" s="62">
        <f t="shared" si="4"/>
        <v>126.14</v>
      </c>
      <c r="Q14" s="62">
        <f t="shared" si="4"/>
        <v>126.14</v>
      </c>
      <c r="R14" s="62">
        <f t="shared" si="4"/>
        <v>126.14</v>
      </c>
      <c r="S14" s="62">
        <f t="shared" si="4"/>
        <v>126.14</v>
      </c>
      <c r="T14" s="62">
        <f t="shared" si="4"/>
        <v>126.14</v>
      </c>
      <c r="U14" s="62">
        <f t="shared" si="4"/>
        <v>126.14</v>
      </c>
      <c r="V14" s="62">
        <f t="shared" si="4"/>
        <v>126.14</v>
      </c>
      <c r="W14" s="57">
        <f t="shared" si="4"/>
        <v>126.14</v>
      </c>
    </row>
    <row r="15" spans="1:23" x14ac:dyDescent="0.3">
      <c r="A15" s="6">
        <v>12</v>
      </c>
      <c r="B15" s="56"/>
      <c r="C15" s="56"/>
      <c r="D15" s="8"/>
      <c r="E15" s="51"/>
      <c r="F15" s="52"/>
      <c r="G15" s="52"/>
      <c r="H15" s="10"/>
      <c r="I15" s="10"/>
      <c r="J15" s="10">
        <f t="shared" si="1"/>
        <v>0</v>
      </c>
      <c r="K15" s="10">
        <f t="shared" si="2"/>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1"/>
        <v>0</v>
      </c>
      <c r="K16" s="10">
        <f t="shared" si="2"/>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1"/>
        <v>0</v>
      </c>
      <c r="K17" s="10">
        <f t="shared" si="2"/>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1"/>
        <v>0</v>
      </c>
      <c r="K18" s="10">
        <f t="shared" si="2"/>
        <v>0</v>
      </c>
      <c r="L18" s="25"/>
      <c r="M18" s="26"/>
      <c r="N18" s="26"/>
      <c r="O18" s="26"/>
      <c r="P18" s="26"/>
      <c r="Q18" s="26"/>
      <c r="R18" s="26"/>
      <c r="S18" s="26"/>
      <c r="T18" s="26"/>
      <c r="U18" s="26"/>
      <c r="V18" s="26"/>
      <c r="W18" s="24"/>
    </row>
    <row r="19" spans="1:23" s="1" customFormat="1" ht="18.75" thickBot="1" x14ac:dyDescent="0.4">
      <c r="A19" s="96" t="s">
        <v>52</v>
      </c>
      <c r="B19" s="97"/>
      <c r="C19" s="97"/>
      <c r="D19" s="97"/>
      <c r="E19" s="97"/>
      <c r="F19" s="97"/>
      <c r="G19" s="97"/>
      <c r="H19" s="97"/>
      <c r="I19" s="98"/>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x14ac:dyDescent="0.3">
      <c r="A20" s="112" t="s">
        <v>54</v>
      </c>
      <c r="B20" s="113"/>
      <c r="C20" s="113"/>
      <c r="D20" s="113"/>
      <c r="E20" s="113"/>
      <c r="F20" s="113"/>
      <c r="G20" s="113"/>
      <c r="H20" s="113"/>
      <c r="I20" s="113"/>
      <c r="J20" s="113"/>
      <c r="K20" s="113"/>
      <c r="L20" s="14"/>
      <c r="M20" s="15"/>
      <c r="N20" s="15"/>
      <c r="O20" s="15"/>
      <c r="P20" s="15"/>
      <c r="Q20" s="15"/>
      <c r="R20" s="15"/>
      <c r="S20" s="15"/>
      <c r="T20" s="15"/>
      <c r="U20" s="15"/>
      <c r="V20" s="15"/>
      <c r="W20" s="16"/>
    </row>
    <row r="21" spans="1:23" ht="82.5" x14ac:dyDescent="0.3">
      <c r="A21" s="6">
        <v>26</v>
      </c>
      <c r="B21" s="56" t="s">
        <v>72</v>
      </c>
      <c r="C21" s="56" t="s">
        <v>82</v>
      </c>
      <c r="D21" s="17" t="s">
        <v>4</v>
      </c>
      <c r="E21" s="52" t="s">
        <v>111</v>
      </c>
      <c r="F21" s="52" t="s">
        <v>63</v>
      </c>
      <c r="G21" s="52">
        <v>1</v>
      </c>
      <c r="H21" s="10">
        <v>5090</v>
      </c>
      <c r="I21" s="10">
        <f>H21*19%</f>
        <v>967.1</v>
      </c>
      <c r="J21" s="10">
        <f t="shared" ref="J21:J30" si="7">G21*H21</f>
        <v>5090</v>
      </c>
      <c r="K21" s="10">
        <f t="shared" ref="K21:K30" si="8">G21*(H21+I21)</f>
        <v>6057.1</v>
      </c>
      <c r="L21" s="61"/>
      <c r="M21" s="13"/>
      <c r="N21" s="13"/>
      <c r="O21" s="13"/>
      <c r="P21" s="13"/>
      <c r="Q21" s="13"/>
      <c r="R21" s="13"/>
      <c r="S21" s="13"/>
      <c r="T21" s="13"/>
      <c r="U21" s="13"/>
      <c r="V21" s="13"/>
      <c r="W21" s="57">
        <f>K21</f>
        <v>6057.1</v>
      </c>
    </row>
    <row r="22" spans="1:23" ht="132" x14ac:dyDescent="0.3">
      <c r="A22" s="18">
        <v>27</v>
      </c>
      <c r="B22" s="58" t="s">
        <v>67</v>
      </c>
      <c r="C22" s="58" t="s">
        <v>68</v>
      </c>
      <c r="D22" s="8" t="s">
        <v>5</v>
      </c>
      <c r="E22" s="51" t="s">
        <v>111</v>
      </c>
      <c r="F22" s="51" t="s">
        <v>69</v>
      </c>
      <c r="G22" s="51">
        <v>1</v>
      </c>
      <c r="H22" s="9">
        <v>26000</v>
      </c>
      <c r="I22" s="10">
        <f>H22*19%</f>
        <v>4940</v>
      </c>
      <c r="J22" s="10">
        <f t="shared" si="7"/>
        <v>26000</v>
      </c>
      <c r="K22" s="10">
        <f t="shared" si="8"/>
        <v>30940</v>
      </c>
      <c r="L22" s="61"/>
      <c r="M22" s="21"/>
      <c r="N22" s="21"/>
      <c r="O22" s="21"/>
      <c r="P22" s="21"/>
      <c r="Q22" s="21"/>
      <c r="R22" s="21"/>
      <c r="S22" s="21"/>
      <c r="T22" s="21"/>
      <c r="U22" s="21"/>
      <c r="V22" s="21"/>
      <c r="W22" s="57">
        <f>K22</f>
        <v>30940</v>
      </c>
    </row>
    <row r="23" spans="1:23" x14ac:dyDescent="0.3">
      <c r="A23" s="18">
        <v>28</v>
      </c>
      <c r="B23" s="58"/>
      <c r="C23" s="58"/>
      <c r="D23" s="8"/>
      <c r="E23" s="51"/>
      <c r="F23" s="51"/>
      <c r="G23" s="51"/>
      <c r="H23" s="9"/>
      <c r="I23" s="9"/>
      <c r="J23" s="10">
        <f t="shared" si="7"/>
        <v>0</v>
      </c>
      <c r="K23" s="10">
        <f t="shared" si="8"/>
        <v>0</v>
      </c>
      <c r="L23" s="20"/>
      <c r="M23" s="21"/>
      <c r="N23" s="21"/>
      <c r="O23" s="21"/>
      <c r="P23" s="21"/>
      <c r="Q23" s="21"/>
      <c r="R23" s="21"/>
      <c r="S23" s="21"/>
      <c r="T23" s="21"/>
      <c r="U23" s="21"/>
      <c r="V23" s="21"/>
      <c r="W23" s="19"/>
    </row>
    <row r="24" spans="1:23" x14ac:dyDescent="0.3">
      <c r="A24" s="18">
        <v>29</v>
      </c>
      <c r="B24" s="58"/>
      <c r="C24" s="58"/>
      <c r="D24" s="8"/>
      <c r="E24" s="51"/>
      <c r="F24" s="51"/>
      <c r="G24" s="51"/>
      <c r="H24" s="9"/>
      <c r="I24" s="9"/>
      <c r="J24" s="10">
        <f t="shared" si="7"/>
        <v>0</v>
      </c>
      <c r="K24" s="10">
        <f t="shared" si="8"/>
        <v>0</v>
      </c>
      <c r="L24" s="20"/>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si="7"/>
        <v>0</v>
      </c>
      <c r="K25" s="10">
        <f t="shared" si="8"/>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8.75" thickBot="1" x14ac:dyDescent="0.4">
      <c r="A31" s="96" t="s">
        <v>53</v>
      </c>
      <c r="B31" s="97"/>
      <c r="C31" s="97"/>
      <c r="D31" s="97"/>
      <c r="E31" s="97"/>
      <c r="F31" s="97"/>
      <c r="G31" s="97"/>
      <c r="H31" s="97"/>
      <c r="I31" s="98"/>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8.75" thickBot="1" x14ac:dyDescent="0.4">
      <c r="A32" s="114" t="s">
        <v>47</v>
      </c>
      <c r="B32" s="115"/>
      <c r="C32" s="115"/>
      <c r="D32" s="115"/>
      <c r="E32" s="115"/>
      <c r="F32" s="115"/>
      <c r="G32" s="115"/>
      <c r="H32" s="115"/>
      <c r="I32" s="116"/>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6" ht="17.25" thickBot="1" x14ac:dyDescent="0.35"/>
    <row r="34" spans="1:6" ht="27" customHeight="1" thickBot="1" x14ac:dyDescent="0.35">
      <c r="A34" s="107" t="s">
        <v>49</v>
      </c>
      <c r="B34" s="108"/>
      <c r="C34" s="108"/>
      <c r="D34" s="109"/>
      <c r="E34" s="30">
        <f>E35+E36</f>
        <v>148000</v>
      </c>
      <c r="F34" s="31" t="s">
        <v>50</v>
      </c>
    </row>
    <row r="35" spans="1:6" ht="38.25" customHeight="1" x14ac:dyDescent="0.3">
      <c r="A35" s="101" t="s">
        <v>56</v>
      </c>
      <c r="B35" s="102"/>
      <c r="C35" s="102"/>
      <c r="D35" s="102"/>
      <c r="E35" s="41">
        <v>111000</v>
      </c>
      <c r="F35" s="42" t="s">
        <v>50</v>
      </c>
    </row>
    <row r="36" spans="1:6" ht="69.75" customHeight="1" thickBot="1" x14ac:dyDescent="0.35">
      <c r="A36" s="105" t="s">
        <v>57</v>
      </c>
      <c r="B36" s="106"/>
      <c r="C36" s="106"/>
      <c r="D36" s="106"/>
      <c r="E36" s="43">
        <v>37000</v>
      </c>
      <c r="F36" s="44" t="s">
        <v>50</v>
      </c>
    </row>
  </sheetData>
  <mergeCells count="20">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13" workbookViewId="0">
      <selection activeCell="C18" sqref="C18"/>
    </sheetView>
  </sheetViews>
  <sheetFormatPr defaultRowHeight="16.5" x14ac:dyDescent="0.3"/>
  <cols>
    <col min="1" max="1" width="5.85546875" style="5" customWidth="1"/>
    <col min="2" max="2" width="70" style="5" customWidth="1"/>
    <col min="3" max="3" width="76" style="45" customWidth="1"/>
    <col min="4" max="4" width="8.85546875" style="5" customWidth="1"/>
    <col min="5" max="16384" width="9.140625" style="5"/>
  </cols>
  <sheetData>
    <row r="1" spans="1:3" ht="17.25" thickBot="1" x14ac:dyDescent="0.35">
      <c r="A1" s="117" t="s">
        <v>60</v>
      </c>
      <c r="B1" s="118"/>
      <c r="C1" s="119"/>
    </row>
    <row r="2" spans="1:3" x14ac:dyDescent="0.3">
      <c r="A2" s="120" t="s">
        <v>59</v>
      </c>
      <c r="B2" s="123" t="s">
        <v>0</v>
      </c>
      <c r="C2" s="49" t="s">
        <v>1</v>
      </c>
    </row>
    <row r="3" spans="1:3" x14ac:dyDescent="0.3">
      <c r="A3" s="121"/>
      <c r="B3" s="124"/>
      <c r="C3" s="48" t="s">
        <v>21</v>
      </c>
    </row>
    <row r="4" spans="1:3" ht="33" x14ac:dyDescent="0.3">
      <c r="A4" s="121"/>
      <c r="B4" s="124"/>
      <c r="C4" s="48" t="s">
        <v>2</v>
      </c>
    </row>
    <row r="5" spans="1:3" x14ac:dyDescent="0.3">
      <c r="A5" s="121"/>
      <c r="B5" s="125" t="s">
        <v>3</v>
      </c>
      <c r="C5" s="48" t="s">
        <v>22</v>
      </c>
    </row>
    <row r="6" spans="1:3" x14ac:dyDescent="0.3">
      <c r="A6" s="121"/>
      <c r="B6" s="125"/>
      <c r="C6" s="48" t="s">
        <v>23</v>
      </c>
    </row>
    <row r="7" spans="1:3" ht="66" x14ac:dyDescent="0.3">
      <c r="A7" s="121"/>
      <c r="B7" s="125"/>
      <c r="C7" s="48" t="s">
        <v>24</v>
      </c>
    </row>
    <row r="8" spans="1:3" x14ac:dyDescent="0.3">
      <c r="A8" s="121"/>
      <c r="B8" s="125"/>
      <c r="C8" s="48" t="s">
        <v>25</v>
      </c>
    </row>
    <row r="9" spans="1:3" ht="49.5" x14ac:dyDescent="0.3">
      <c r="A9" s="121"/>
      <c r="B9" s="50" t="s">
        <v>4</v>
      </c>
      <c r="C9" s="48" t="s">
        <v>4</v>
      </c>
    </row>
    <row r="10" spans="1:3" ht="66" x14ac:dyDescent="0.3">
      <c r="A10" s="121"/>
      <c r="B10" s="50" t="s">
        <v>5</v>
      </c>
      <c r="C10" s="48" t="s">
        <v>5</v>
      </c>
    </row>
    <row r="11" spans="1:3" ht="49.5" x14ac:dyDescent="0.3">
      <c r="A11" s="121"/>
      <c r="B11" s="50" t="s">
        <v>6</v>
      </c>
      <c r="C11" s="48" t="s">
        <v>6</v>
      </c>
    </row>
    <row r="12" spans="1:3" ht="66" x14ac:dyDescent="0.3">
      <c r="A12" s="121"/>
      <c r="B12" s="50" t="s">
        <v>7</v>
      </c>
      <c r="C12" s="48" t="s">
        <v>7</v>
      </c>
    </row>
    <row r="13" spans="1:3" x14ac:dyDescent="0.3">
      <c r="A13" s="121"/>
      <c r="B13" s="50" t="s">
        <v>8</v>
      </c>
      <c r="C13" s="48" t="s">
        <v>8</v>
      </c>
    </row>
    <row r="14" spans="1:3" ht="33" x14ac:dyDescent="0.3">
      <c r="A14" s="121"/>
      <c r="B14" s="50" t="s">
        <v>9</v>
      </c>
      <c r="C14" s="48" t="s">
        <v>9</v>
      </c>
    </row>
    <row r="15" spans="1:3" ht="33" x14ac:dyDescent="0.3">
      <c r="A15" s="121"/>
      <c r="B15" s="50" t="s">
        <v>19</v>
      </c>
      <c r="C15" s="48" t="s">
        <v>19</v>
      </c>
    </row>
    <row r="16" spans="1:3" x14ac:dyDescent="0.3">
      <c r="A16" s="121"/>
      <c r="B16" s="50" t="s">
        <v>10</v>
      </c>
      <c r="C16" s="48" t="s">
        <v>10</v>
      </c>
    </row>
    <row r="17" spans="1:3" x14ac:dyDescent="0.3">
      <c r="A17" s="121"/>
      <c r="B17" s="50" t="s">
        <v>11</v>
      </c>
      <c r="C17" s="48" t="s">
        <v>11</v>
      </c>
    </row>
    <row r="18" spans="1:3" ht="33" x14ac:dyDescent="0.3">
      <c r="A18" s="121"/>
      <c r="B18" s="50" t="s">
        <v>12</v>
      </c>
      <c r="C18" s="48" t="s">
        <v>12</v>
      </c>
    </row>
    <row r="19" spans="1:3" ht="33" x14ac:dyDescent="0.3">
      <c r="A19" s="121"/>
      <c r="B19" s="50" t="s">
        <v>13</v>
      </c>
      <c r="C19" s="48" t="s">
        <v>13</v>
      </c>
    </row>
    <row r="20" spans="1:3" ht="33" x14ac:dyDescent="0.3">
      <c r="A20" s="121"/>
      <c r="B20" s="50" t="s">
        <v>14</v>
      </c>
      <c r="C20" s="48" t="s">
        <v>14</v>
      </c>
    </row>
    <row r="21" spans="1:3" x14ac:dyDescent="0.3">
      <c r="A21" s="121"/>
      <c r="B21" s="125" t="s">
        <v>15</v>
      </c>
      <c r="C21" s="48" t="s">
        <v>16</v>
      </c>
    </row>
    <row r="22" spans="1:3" x14ac:dyDescent="0.3">
      <c r="A22" s="121"/>
      <c r="B22" s="125"/>
      <c r="C22" s="48" t="s">
        <v>17</v>
      </c>
    </row>
    <row r="23" spans="1:3" ht="33" x14ac:dyDescent="0.3">
      <c r="A23" s="121"/>
      <c r="B23" s="125"/>
      <c r="C23" s="48" t="s">
        <v>18</v>
      </c>
    </row>
    <row r="24" spans="1:3" ht="33.75" thickBot="1" x14ac:dyDescent="0.35">
      <c r="A24" s="122"/>
      <c r="B24" s="126"/>
      <c r="C24" s="66" t="s">
        <v>20</v>
      </c>
    </row>
    <row r="25" spans="1:3" ht="16.5" customHeight="1" x14ac:dyDescent="0.3">
      <c r="A25" s="46"/>
    </row>
    <row r="26" spans="1:3" x14ac:dyDescent="0.3">
      <c r="A26" s="46"/>
      <c r="B26" s="67" t="s">
        <v>83</v>
      </c>
    </row>
    <row r="27" spans="1:3" x14ac:dyDescent="0.3">
      <c r="A27" s="45"/>
      <c r="B27" s="68" t="s">
        <v>84</v>
      </c>
    </row>
    <row r="28" spans="1:3" x14ac:dyDescent="0.3">
      <c r="A28" s="45"/>
      <c r="B28" t="s">
        <v>85</v>
      </c>
    </row>
    <row r="29" spans="1:3" x14ac:dyDescent="0.3">
      <c r="B29" t="s">
        <v>86</v>
      </c>
    </row>
    <row r="30" spans="1:3" x14ac:dyDescent="0.3">
      <c r="B30"/>
    </row>
    <row r="31" spans="1:3" x14ac:dyDescent="0.3">
      <c r="B31" s="68"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5" t="s">
        <v>111</v>
      </c>
    </row>
    <row r="41" spans="2:2"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I11" sqref="I11"/>
    </sheetView>
  </sheetViews>
  <sheetFormatPr defaultRowHeight="15.75" x14ac:dyDescent="0.2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x14ac:dyDescent="0.3">
      <c r="A1" s="128" t="s">
        <v>94</v>
      </c>
      <c r="B1" s="128"/>
      <c r="C1" s="128"/>
      <c r="D1" s="128"/>
    </row>
    <row r="2" spans="1:4" x14ac:dyDescent="0.25">
      <c r="A2" s="70"/>
    </row>
    <row r="3" spans="1:4" ht="15.75" customHeight="1" x14ac:dyDescent="0.25">
      <c r="A3" s="129" t="s">
        <v>95</v>
      </c>
      <c r="B3" s="129"/>
      <c r="C3" s="129"/>
      <c r="D3" s="129"/>
    </row>
    <row r="4" spans="1:4" x14ac:dyDescent="0.25">
      <c r="A4" s="70" t="s">
        <v>96</v>
      </c>
    </row>
    <row r="5" spans="1:4" ht="31.5" x14ac:dyDescent="0.25">
      <c r="A5" s="71" t="s">
        <v>97</v>
      </c>
      <c r="B5" s="72" t="s">
        <v>98</v>
      </c>
      <c r="C5" s="72" t="s">
        <v>99</v>
      </c>
      <c r="D5" s="72" t="s">
        <v>100</v>
      </c>
    </row>
    <row r="6" spans="1:4" s="75" customFormat="1" x14ac:dyDescent="0.25">
      <c r="A6" s="73" t="s">
        <v>101</v>
      </c>
      <c r="B6" s="74">
        <v>49</v>
      </c>
      <c r="C6" s="74">
        <v>56</v>
      </c>
      <c r="D6" s="74">
        <v>63</v>
      </c>
    </row>
    <row r="7" spans="1:4" s="78" customFormat="1" x14ac:dyDescent="0.25">
      <c r="A7" s="76" t="s">
        <v>102</v>
      </c>
      <c r="B7" s="77">
        <v>36</v>
      </c>
      <c r="C7" s="77">
        <v>42</v>
      </c>
      <c r="D7" s="77">
        <v>47</v>
      </c>
    </row>
    <row r="8" spans="1:4" s="78" customFormat="1" x14ac:dyDescent="0.25">
      <c r="A8" s="76" t="s">
        <v>103</v>
      </c>
      <c r="B8" s="77">
        <f>B6+B7</f>
        <v>85</v>
      </c>
      <c r="C8" s="77">
        <f>C6+C7</f>
        <v>98</v>
      </c>
      <c r="D8" s="77">
        <f>D6+D7</f>
        <v>110</v>
      </c>
    </row>
    <row r="9" spans="1:4" x14ac:dyDescent="0.25">
      <c r="A9" s="79"/>
      <c r="B9" s="80"/>
      <c r="C9" s="80"/>
      <c r="D9" s="80"/>
    </row>
    <row r="10" spans="1:4" ht="30.75" customHeight="1" x14ac:dyDescent="0.25">
      <c r="A10" s="129" t="s">
        <v>104</v>
      </c>
      <c r="B10" s="129"/>
      <c r="C10" s="129"/>
      <c r="D10" s="129"/>
    </row>
    <row r="11" spans="1:4" ht="29.25" customHeight="1" x14ac:dyDescent="0.25">
      <c r="A11" s="127" t="s">
        <v>105</v>
      </c>
      <c r="B11" s="127"/>
      <c r="C11" s="127"/>
      <c r="D11" s="127"/>
    </row>
    <row r="12" spans="1:4" ht="31.5" x14ac:dyDescent="0.25">
      <c r="A12" s="71" t="s">
        <v>97</v>
      </c>
      <c r="B12" s="72" t="s">
        <v>98</v>
      </c>
      <c r="C12" s="72" t="s">
        <v>99</v>
      </c>
      <c r="D12" s="72" t="s">
        <v>100</v>
      </c>
    </row>
    <row r="13" spans="1:4" x14ac:dyDescent="0.25">
      <c r="A13" s="73" t="s">
        <v>101</v>
      </c>
      <c r="B13" s="74">
        <v>42</v>
      </c>
      <c r="C13" s="74">
        <v>49</v>
      </c>
      <c r="D13" s="74">
        <v>56</v>
      </c>
    </row>
    <row r="14" spans="1:4" s="78" customFormat="1" x14ac:dyDescent="0.25">
      <c r="A14" s="76" t="s">
        <v>102</v>
      </c>
      <c r="B14" s="77">
        <v>31</v>
      </c>
      <c r="C14" s="77">
        <v>36</v>
      </c>
      <c r="D14" s="77">
        <v>42</v>
      </c>
    </row>
    <row r="15" spans="1:4" s="78" customFormat="1" x14ac:dyDescent="0.25">
      <c r="A15" s="76" t="s">
        <v>103</v>
      </c>
      <c r="B15" s="77">
        <f>B13+B14</f>
        <v>73</v>
      </c>
      <c r="C15" s="77">
        <f>C13+C14</f>
        <v>85</v>
      </c>
      <c r="D15" s="77">
        <f>D13+D14</f>
        <v>98</v>
      </c>
    </row>
    <row r="16" spans="1:4" x14ac:dyDescent="0.25">
      <c r="A16" s="79"/>
      <c r="B16" s="80"/>
      <c r="C16" s="80"/>
      <c r="D16" s="80"/>
    </row>
    <row r="17" spans="1:4" ht="15.75" customHeight="1" x14ac:dyDescent="0.25">
      <c r="A17" s="129" t="s">
        <v>106</v>
      </c>
      <c r="B17" s="129"/>
      <c r="C17" s="129"/>
      <c r="D17" s="129"/>
    </row>
    <row r="18" spans="1:4" ht="45.75" customHeight="1" x14ac:dyDescent="0.25">
      <c r="A18" s="127" t="s">
        <v>107</v>
      </c>
      <c r="B18" s="127"/>
      <c r="C18" s="127"/>
      <c r="D18" s="127"/>
    </row>
    <row r="19" spans="1:4" ht="31.5" x14ac:dyDescent="0.25">
      <c r="A19" s="71" t="s">
        <v>97</v>
      </c>
      <c r="B19" s="72" t="s">
        <v>98</v>
      </c>
      <c r="C19" s="72" t="s">
        <v>99</v>
      </c>
      <c r="D19" s="72" t="s">
        <v>100</v>
      </c>
    </row>
    <row r="20" spans="1:4" x14ac:dyDescent="0.25">
      <c r="A20" s="73" t="s">
        <v>101</v>
      </c>
      <c r="B20" s="74">
        <v>35</v>
      </c>
      <c r="C20" s="74">
        <v>42</v>
      </c>
      <c r="D20" s="74">
        <v>49</v>
      </c>
    </row>
    <row r="21" spans="1:4" s="78" customFormat="1" x14ac:dyDescent="0.25">
      <c r="A21" s="76" t="s">
        <v>102</v>
      </c>
      <c r="B21" s="77">
        <v>26</v>
      </c>
      <c r="C21" s="77">
        <v>31</v>
      </c>
      <c r="D21" s="77">
        <v>36</v>
      </c>
    </row>
    <row r="22" spans="1:4" x14ac:dyDescent="0.25">
      <c r="A22" s="76" t="s">
        <v>103</v>
      </c>
      <c r="B22" s="77">
        <f>B20+B21</f>
        <v>61</v>
      </c>
      <c r="C22" s="77">
        <f>C20+C21</f>
        <v>73</v>
      </c>
      <c r="D22" s="77">
        <f>D20+D21</f>
        <v>85</v>
      </c>
    </row>
    <row r="23" spans="1:4" x14ac:dyDescent="0.25">
      <c r="A23" s="70"/>
    </row>
    <row r="24" spans="1:4" ht="45.75" customHeight="1" x14ac:dyDescent="0.25">
      <c r="A24" s="127" t="s">
        <v>108</v>
      </c>
      <c r="B24" s="127"/>
      <c r="C24" s="127"/>
      <c r="D24" s="127"/>
    </row>
    <row r="25" spans="1:4" ht="31.5" x14ac:dyDescent="0.25">
      <c r="A25" s="71" t="s">
        <v>97</v>
      </c>
      <c r="B25" s="72" t="s">
        <v>109</v>
      </c>
      <c r="C25" s="81" t="s">
        <v>110</v>
      </c>
    </row>
    <row r="26" spans="1:4" x14ac:dyDescent="0.25">
      <c r="A26" s="73" t="s">
        <v>101</v>
      </c>
      <c r="B26" s="74">
        <v>18</v>
      </c>
      <c r="C26" s="74">
        <v>25</v>
      </c>
      <c r="D26" s="82"/>
    </row>
    <row r="27" spans="1:4" s="78" customFormat="1" x14ac:dyDescent="0.25">
      <c r="A27" s="76" t="s">
        <v>102</v>
      </c>
      <c r="B27" s="77">
        <v>13</v>
      </c>
      <c r="C27" s="77">
        <v>18</v>
      </c>
    </row>
    <row r="28" spans="1:4" x14ac:dyDescent="0.25">
      <c r="A28" s="76" t="s">
        <v>103</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John</cp:lastModifiedBy>
  <cp:lastPrinted>2018-06-15T08:06:00Z</cp:lastPrinted>
  <dcterms:created xsi:type="dcterms:W3CDTF">2018-04-26T16:04:39Z</dcterms:created>
  <dcterms:modified xsi:type="dcterms:W3CDTF">2019-01-14T17:43:26Z</dcterms:modified>
</cp:coreProperties>
</file>