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E:\personal\eu\Final\"/>
    </mc:Choice>
  </mc:AlternateContent>
  <xr:revisionPtr revIDLastSave="0" documentId="13_ncr:1_{68806AF0-2144-43CB-B403-9FA01CEBFFD3}" xr6:coauthVersionLast="40" xr6:coauthVersionMax="40" xr10:uidLastSave="{00000000-0000-0000-0000-000000000000}"/>
  <bookViews>
    <workbookView xWindow="0" yWindow="0" windowWidth="23040" windowHeight="9048" xr2:uid="{00000000-000D-0000-FFFF-FFFF00000000}"/>
  </bookViews>
  <sheets>
    <sheet name="Buget Plan de afaceri_106932" sheetId="4" r:id="rId1"/>
    <sheet name="Model - Buget Plan de afaceri" sheetId="2" r:id="rId2"/>
    <sheet name="Cheltuieli Eligibile" sheetId="3" r:id="rId3"/>
    <sheet name="Plafon Salarii" sheetId="5" r:id="rId4"/>
  </sheets>
  <calcPr calcId="181029"/>
</workbook>
</file>

<file path=xl/calcChain.xml><?xml version="1.0" encoding="utf-8"?>
<calcChain xmlns="http://schemas.openxmlformats.org/spreadsheetml/2006/main">
  <c r="J13" i="4" l="1"/>
  <c r="K13" i="4" s="1"/>
  <c r="J22" i="4" l="1"/>
  <c r="K22" i="4" s="1"/>
  <c r="J12" i="4"/>
  <c r="K12" i="4" s="1"/>
  <c r="J20" i="4"/>
  <c r="I20" i="4"/>
  <c r="K20" i="4" l="1"/>
  <c r="T20" i="4" s="1"/>
  <c r="V20" i="4" s="1"/>
  <c r="K19" i="4" l="1"/>
  <c r="J19" i="4"/>
  <c r="K18" i="4"/>
  <c r="J18" i="4"/>
  <c r="K17" i="4"/>
  <c r="J17" i="4"/>
  <c r="K16" i="4"/>
  <c r="J16" i="4"/>
  <c r="J21" i="4"/>
  <c r="I21" i="4"/>
  <c r="I10" i="4"/>
  <c r="I11" i="4"/>
  <c r="J10" i="4"/>
  <c r="J11" i="4"/>
  <c r="I9" i="4"/>
  <c r="J9" i="4"/>
  <c r="J8" i="4"/>
  <c r="I8" i="4"/>
  <c r="K7" i="4"/>
  <c r="J7" i="4"/>
  <c r="K6" i="4"/>
  <c r="J6" i="4"/>
  <c r="K5" i="4"/>
  <c r="J5" i="4"/>
  <c r="K4" i="4"/>
  <c r="J4" i="4"/>
  <c r="K8" i="4" l="1"/>
  <c r="K9" i="4"/>
  <c r="K21" i="4"/>
  <c r="K23" i="4"/>
  <c r="K11" i="4"/>
  <c r="K10" i="4"/>
  <c r="M10" i="4" s="1"/>
  <c r="O10" i="4" s="1"/>
  <c r="Q10" i="4" s="1"/>
  <c r="C28" i="5"/>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14" i="4" l="1"/>
  <c r="J23"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24" i="4" l="1"/>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W23" i="4"/>
  <c r="V23" i="4"/>
  <c r="U23" i="4"/>
  <c r="T23" i="4"/>
  <c r="S23" i="4"/>
  <c r="R23" i="4"/>
  <c r="Q23" i="4"/>
  <c r="P23" i="4"/>
  <c r="O23" i="4"/>
  <c r="N23" i="4"/>
  <c r="M23" i="4"/>
  <c r="L23" i="4"/>
  <c r="W14" i="4"/>
  <c r="V14" i="4"/>
  <c r="U14" i="4"/>
  <c r="T14" i="4"/>
  <c r="S14" i="4"/>
  <c r="R14" i="4"/>
  <c r="Q14" i="4"/>
  <c r="P14" i="4"/>
  <c r="O14" i="4"/>
  <c r="N14" i="4"/>
  <c r="M14" i="4"/>
  <c r="L14" i="4"/>
  <c r="K14" i="4"/>
  <c r="E26" i="4"/>
  <c r="O24" i="4" l="1"/>
  <c r="S24" i="4"/>
  <c r="P24" i="4"/>
  <c r="L24" i="4"/>
  <c r="T24" i="4"/>
  <c r="W24" i="4"/>
  <c r="M24" i="4"/>
  <c r="Q24" i="4"/>
  <c r="U24" i="4"/>
  <c r="K24" i="4"/>
  <c r="N24" i="4"/>
  <c r="R24" i="4"/>
  <c r="V24" i="4"/>
</calcChain>
</file>

<file path=xl/sharedStrings.xml><?xml version="1.0" encoding="utf-8"?>
<sst xmlns="http://schemas.openxmlformats.org/spreadsheetml/2006/main" count="308" uniqueCount="130">
  <si>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</si>
  <si>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</si>
  <si>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</si>
  <si>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</si>
  <si>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</si>
  <si>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</si>
  <si>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</si>
  <si>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</si>
  <si>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</si>
  <si>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</si>
  <si>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</si>
  <si>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</si>
  <si>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</si>
  <si>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</si>
  <si>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</si>
  <si>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</si>
  <si>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</si>
  <si>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</si>
  <si>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</si>
  <si>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</si>
  <si>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</si>
  <si>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</si>
  <si>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</si>
  <si>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</si>
  <si>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</si>
  <si>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</si>
  <si>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</si>
  <si>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</si>
  <si>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</si>
  <si>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</si>
  <si>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</si>
  <si>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</si>
  <si>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</si>
  <si>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</si>
  <si>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</si>
  <si>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</si>
  <si>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</si>
  <si>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</si>
  <si>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</si>
  <si>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</si>
  <si>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</si>
  <si>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</si>
  <si>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</si>
  <si>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</si>
  <si>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</si>
  <si>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</si>
  <si>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</si>
  <si>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</si>
  <si>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</si>
  <si>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</si>
  <si>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</si>
  <si>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</si>
  <si>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</si>
  <si>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</si>
  <si>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</si>
  <si>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</si>
  <si>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</si>
  <si>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</si>
  <si>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</si>
  <si>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</si>
  <si>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</si>
  <si>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</si>
  <si>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</si>
  <si>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</si>
  <si>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</si>
  <si>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</si>
  <si>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</si>
  <si>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</si>
  <si>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</si>
  <si>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</si>
  <si>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</si>
  <si>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</si>
  <si>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</si>
  <si>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</si>
  <si>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</si>
  <si>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</si>
  <si>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</si>
  <si>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</si>
  <si>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</si>
  <si>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</si>
  <si>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</si>
  <si>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</si>
  <si>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</si>
  <si>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</si>
  <si>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</si>
  <si>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</si>
  <si>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</si>
  <si>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</si>
  <si>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</si>
  <si>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</si>
  <si>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</si>
  <si>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</si>
  <si>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</si>
  <si>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</si>
  <si>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</si>
  <si>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</si>
  <si>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</si>
  <si>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</si>
  <si>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</si>
  <si>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</si>
  <si>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</si>
  <si>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</si>
  <si>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</si>
  <si>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</si>
  <si>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</si>
  <si>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</si>
  <si>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</si>
  <si>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</si>
  <si>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</si>
  <si>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</si>
  <si>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</si>
  <si>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</si>
  <si>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</si>
  <si>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Utilaj de productie pavele</t>
  </si>
  <si>
    <t>Mixer</t>
  </si>
  <si>
    <t>Materii prime</t>
  </si>
  <si>
    <t>Inchiriere sediu</t>
  </si>
  <si>
    <t>Campanie de promovare</t>
  </si>
  <si>
    <t>tone</t>
  </si>
  <si>
    <t>Consultanta pentru implementarea planului de afaceri</t>
  </si>
  <si>
    <t>Salariul net de  1263 lei/luna pentru 1 angajat, operator masini de productie, pentru o perioada de 3 luni</t>
  </si>
  <si>
    <t>Contributii salariale (angajat+angajator)  aferente unui salariu net de 1263 lei/luna pentru 1 angajat, operator masini de productie, pentru o perioada de 3 luni</t>
  </si>
  <si>
    <t>1 Utilaj de productie pavele din cauciuc cu dimensiunea 500mm*500mm. Acesta reprezinta utilajul principal al procesului de productie.</t>
  </si>
  <si>
    <t>1 Mixer pentru mixtura materiilor prime in procesul de proctie</t>
  </si>
  <si>
    <t>Campanie de promovare care va include crearea identitatii vizuale a firmei, crearea unui site de promovare si o campanie de promovare Google Ads sau Facebook</t>
  </si>
  <si>
    <t>Chirie spatiu de productie de aproximativ 150 de mp pentru o perioada de 7 luni la un pret de 1000lei+tva</t>
  </si>
  <si>
    <t>Chirie spatiu de productie de aproximativ 150 de mp pentru o perioada de 3 luni la un pret de 1000lei+tva</t>
  </si>
  <si>
    <t>Materie prima, 13 tone de granula de cauciuc, fiind materia prima cea mai importanta in cadrul procesului de productie.</t>
  </si>
  <si>
    <t>Materie prima, 15 tone de granula de cauciuc, fiind materia prima cea mai importanta in cadrul procesului de productie.</t>
  </si>
  <si>
    <t>Servicii de consultanta pentru implementarea planului de afaceri, conform ofertei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</si>
</sst>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37">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37" xfId="0" applyFont="1" applyBorder="1"/>
    <xf numFmtId="4" fontId="5" fillId="0" borderId="19" xfId="0" applyNumberFormat="1" applyFont="1" applyFill="1" applyBorder="1" applyAlignment="1">
      <alignment horizontal="right" vertical="center" wrapText="1"/>
    </xf>
    <xf numFmtId="4" fontId="5" fillId="0" borderId="13" xfId="0" applyNumberFormat="1" applyFont="1" applyFill="1" applyBorder="1" applyAlignment="1">
      <alignment horizontal="right" vertical="center"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13" xfId="0" applyFont="1" applyBorder="1" applyAlignment="1">
      <alignment horizontal="left" vertical="center" wrapText="1"/>
    </xf>
    <xf numFmtId="1" fontId="5" fillId="0" borderId="6" xfId="0" applyNumberFormat="1" applyFont="1" applyFill="1" applyBorder="1" applyAlignment="1">
      <alignment horizontal="right" wrapText="1"/>
    </xf>
    <xf numFmtId="1" fontId="4" fillId="0" borderId="6" xfId="0" applyNumberFormat="1" applyFont="1" applyBorder="1" applyAlignment="1"/>
    <xf numFmtId="0" fontId="4" fillId="0" borderId="25" xfId="0" applyFont="1" applyBorder="1" applyAlignment="1">
      <alignment horizontal="left" vertical="center" wrapText="1"/>
    </xf>
    <xf numFmtId="0" fontId="4" fillId="0" borderId="7" xfId="0" applyFont="1" applyBorder="1" applyAlignment="1">
      <alignment vertical="center" wrapText="1"/>
    </xf>
    <xf numFmtId="4" fontId="2" fillId="6" borderId="12" xfId="0" applyNumberFormat="1" applyFont="1" applyFill="1" applyBorder="1" applyAlignment="1">
      <alignment vertical="center"/>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8"/>
  <sheetViews>
    <sheetView tabSelected="1" zoomScale="55" zoomScaleNormal="55" workbookViewId="0">
      <pane ySplit="2" topLeftCell="A9" activePane="bottomLeft" state="frozen"/>
      <selection pane="bottomLeft" activeCell="D16" sqref="D16"/>
    </sheetView>
  </sheetViews>
  <sheetFormatPr defaultColWidth="9.109375" defaultRowHeight="14.4" x14ac:dyDescent="0.3"/>
  <cols>
    <col min="1" max="1" width="5.88671875" style="5" customWidth="1"/>
    <col min="2" max="2" width="21" style="5" customWidth="1"/>
    <col min="3" max="3" width="26.6640625" style="5" customWidth="1"/>
    <col min="4" max="4" width="34.44140625" style="5" customWidth="1"/>
    <col min="5" max="5" width="11.109375" style="26" customWidth="1"/>
    <col min="6" max="6" width="13.109375" style="27" customWidth="1"/>
    <col min="7" max="7" width="11.44140625" style="26" customWidth="1"/>
    <col min="8" max="8" width="13.5546875" style="28" customWidth="1"/>
    <col min="9" max="9" width="13.44140625" style="28" customWidth="1"/>
    <col min="10" max="10" width="13.5546875" style="28" customWidth="1"/>
    <col min="11" max="11" width="14.5546875" style="28" customWidth="1"/>
    <col min="12" max="12" width="12.33203125" style="5" customWidth="1"/>
    <col min="13" max="13" width="10.5546875" style="5" bestFit="1" customWidth="1"/>
    <col min="14" max="14" width="11.21875" style="5" customWidth="1"/>
    <col min="15" max="15" width="10.5546875" style="5" customWidth="1"/>
    <col min="16" max="16" width="11" style="5" customWidth="1"/>
    <col min="17" max="17" width="11.33203125" style="5" customWidth="1"/>
    <col min="18" max="18" width="10.5546875" style="5" customWidth="1"/>
    <col min="19" max="19" width="11.109375" style="5" customWidth="1"/>
    <col min="20" max="20" width="11.88671875" style="5" bestFit="1" customWidth="1"/>
    <col min="21" max="21" width="10.5546875" style="5" bestFit="1" customWidth="1"/>
    <col min="22" max="22" width="12.44140625" style="5" customWidth="1"/>
    <col min="23" max="23" width="10.5546875" style="5" bestFit="1" customWidth="1"/>
    <col min="24" max="16384" width="9.109375" style="5"/>
  </cols>
  <sheetData>
    <row r="1" spans="1:23" ht="16.5" customHeight="1" x14ac:dyDescent="0.3">
      <c r="A1" s="98" t="s">
        <v>48</v>
      </c>
      <c r="B1" s="103" t="s">
        <v>26</v>
      </c>
      <c r="C1" s="103" t="s">
        <v>51</v>
      </c>
      <c r="D1" s="107" t="s">
        <v>27</v>
      </c>
      <c r="E1" s="93" t="s">
        <v>31</v>
      </c>
      <c r="F1" s="93" t="s">
        <v>30</v>
      </c>
      <c r="G1" s="93" t="s">
        <v>29</v>
      </c>
      <c r="H1" s="93" t="s">
        <v>28</v>
      </c>
      <c r="I1" s="93" t="s">
        <v>32</v>
      </c>
      <c r="J1" s="93" t="s">
        <v>33</v>
      </c>
      <c r="K1" s="93" t="s">
        <v>34</v>
      </c>
      <c r="L1" s="95" t="s">
        <v>58</v>
      </c>
      <c r="M1" s="96"/>
      <c r="N1" s="96"/>
      <c r="O1" s="96"/>
      <c r="P1" s="96"/>
      <c r="Q1" s="96"/>
      <c r="R1" s="96"/>
      <c r="S1" s="96"/>
      <c r="T1" s="96"/>
      <c r="U1" s="96"/>
      <c r="V1" s="96"/>
      <c r="W1" s="97"/>
    </row>
    <row r="2" spans="1:23" ht="16.5" customHeight="1" thickBot="1" x14ac:dyDescent="0.35">
      <c r="A2" s="99"/>
      <c r="B2" s="104"/>
      <c r="C2" s="104"/>
      <c r="D2" s="108"/>
      <c r="E2" s="94"/>
      <c r="F2" s="94"/>
      <c r="G2" s="94"/>
      <c r="H2" s="94"/>
      <c r="I2" s="94"/>
      <c r="J2" s="94"/>
      <c r="K2" s="94"/>
      <c r="L2" s="31" t="s">
        <v>35</v>
      </c>
      <c r="M2" s="32" t="s">
        <v>36</v>
      </c>
      <c r="N2" s="32" t="s">
        <v>37</v>
      </c>
      <c r="O2" s="32" t="s">
        <v>38</v>
      </c>
      <c r="P2" s="32" t="s">
        <v>39</v>
      </c>
      <c r="Q2" s="32" t="s">
        <v>40</v>
      </c>
      <c r="R2" s="32" t="s">
        <v>41</v>
      </c>
      <c r="S2" s="32" t="s">
        <v>42</v>
      </c>
      <c r="T2" s="32" t="s">
        <v>43</v>
      </c>
      <c r="U2" s="32" t="s">
        <v>44</v>
      </c>
      <c r="V2" s="32" t="s">
        <v>45</v>
      </c>
      <c r="W2" s="33" t="s">
        <v>46</v>
      </c>
    </row>
    <row r="3" spans="1:23" ht="15.75" customHeight="1" x14ac:dyDescent="0.3">
      <c r="A3" s="114" t="s">
        <v>55</v>
      </c>
      <c r="B3" s="115"/>
      <c r="C3" s="115"/>
      <c r="D3" s="115"/>
      <c r="E3" s="115"/>
      <c r="F3" s="115"/>
      <c r="G3" s="115"/>
      <c r="H3" s="115"/>
      <c r="I3" s="115"/>
      <c r="J3" s="115"/>
      <c r="K3" s="115"/>
      <c r="L3" s="2"/>
      <c r="M3" s="3"/>
      <c r="N3" s="3"/>
      <c r="O3" s="3"/>
      <c r="P3" s="3"/>
      <c r="Q3" s="3"/>
      <c r="R3" s="3"/>
      <c r="S3" s="3"/>
      <c r="T3" s="3"/>
      <c r="U3" s="3"/>
      <c r="V3" s="3"/>
      <c r="W3" s="4"/>
    </row>
    <row r="4" spans="1:23" ht="72" x14ac:dyDescent="0.3">
      <c r="A4" s="6">
        <v>1</v>
      </c>
      <c r="B4" s="53" t="s">
        <v>61</v>
      </c>
      <c r="C4" s="85" t="s">
        <v>120</v>
      </c>
      <c r="D4" s="91" t="s">
        <v>1</v>
      </c>
      <c r="E4" s="49" t="s">
        <v>111</v>
      </c>
      <c r="F4" s="50" t="s">
        <v>63</v>
      </c>
      <c r="G4" s="50">
        <v>3</v>
      </c>
      <c r="H4" s="10">
        <v>1263</v>
      </c>
      <c r="I4" s="10">
        <v>0</v>
      </c>
      <c r="J4" s="10">
        <f>G4*H4</f>
        <v>3789</v>
      </c>
      <c r="K4" s="10">
        <f>G4*(H4+I4)</f>
        <v>3789</v>
      </c>
      <c r="L4" s="12">
        <v>0</v>
      </c>
      <c r="M4" s="13">
        <v>0</v>
      </c>
      <c r="N4" s="13">
        <v>0</v>
      </c>
      <c r="O4" s="13">
        <v>0</v>
      </c>
      <c r="P4" s="13">
        <v>0</v>
      </c>
      <c r="Q4" s="13">
        <v>0</v>
      </c>
      <c r="R4" s="13">
        <v>1263</v>
      </c>
      <c r="S4" s="13">
        <v>1263</v>
      </c>
      <c r="T4" s="13">
        <v>1263</v>
      </c>
      <c r="U4" s="13">
        <v>0</v>
      </c>
      <c r="V4" s="13">
        <v>0</v>
      </c>
      <c r="W4" s="11">
        <v>0</v>
      </c>
    </row>
    <row r="5" spans="1:23" ht="100.8" x14ac:dyDescent="0.3">
      <c r="A5" s="6">
        <v>2</v>
      </c>
      <c r="B5" s="85" t="s">
        <v>64</v>
      </c>
      <c r="C5" s="85" t="s">
        <v>121</v>
      </c>
      <c r="D5" s="91" t="s">
        <v>2</v>
      </c>
      <c r="E5" s="49" t="s">
        <v>111</v>
      </c>
      <c r="F5" s="50" t="s">
        <v>63</v>
      </c>
      <c r="G5" s="50">
        <v>3</v>
      </c>
      <c r="H5" s="10">
        <v>864</v>
      </c>
      <c r="I5" s="10">
        <v>0</v>
      </c>
      <c r="J5" s="10">
        <f t="shared" ref="J5:J7" si="0">G5*H5</f>
        <v>2592</v>
      </c>
      <c r="K5" s="10">
        <f t="shared" ref="K5:K7" si="1">G5*(H5+I5)</f>
        <v>2592</v>
      </c>
      <c r="L5" s="12">
        <v>0</v>
      </c>
      <c r="M5" s="13">
        <v>0</v>
      </c>
      <c r="N5" s="88">
        <v>0</v>
      </c>
      <c r="O5" s="88">
        <v>0</v>
      </c>
      <c r="P5" s="88">
        <v>0</v>
      </c>
      <c r="Q5" s="88">
        <v>0</v>
      </c>
      <c r="R5" s="10">
        <v>864</v>
      </c>
      <c r="S5" s="10">
        <v>864</v>
      </c>
      <c r="T5" s="10">
        <v>864</v>
      </c>
      <c r="U5" s="10">
        <v>0</v>
      </c>
      <c r="V5" s="10">
        <v>0</v>
      </c>
      <c r="W5" s="82">
        <v>0</v>
      </c>
    </row>
    <row r="6" spans="1:23" ht="72" x14ac:dyDescent="0.3">
      <c r="A6" s="6">
        <v>3</v>
      </c>
      <c r="B6" s="53" t="s">
        <v>65</v>
      </c>
      <c r="C6" s="85" t="s">
        <v>120</v>
      </c>
      <c r="D6" s="91" t="s">
        <v>1</v>
      </c>
      <c r="E6" s="49" t="s">
        <v>111</v>
      </c>
      <c r="F6" s="50" t="s">
        <v>63</v>
      </c>
      <c r="G6" s="50">
        <v>3</v>
      </c>
      <c r="H6" s="10">
        <v>1263</v>
      </c>
      <c r="I6" s="10">
        <v>0</v>
      </c>
      <c r="J6" s="10">
        <f t="shared" si="0"/>
        <v>3789</v>
      </c>
      <c r="K6" s="10">
        <f t="shared" si="1"/>
        <v>3789</v>
      </c>
      <c r="L6" s="12">
        <v>0</v>
      </c>
      <c r="M6" s="13">
        <v>0</v>
      </c>
      <c r="N6" s="89">
        <v>0</v>
      </c>
      <c r="O6" s="89">
        <v>0</v>
      </c>
      <c r="P6" s="89">
        <v>0</v>
      </c>
      <c r="Q6" s="89">
        <v>0</v>
      </c>
      <c r="R6" s="13">
        <v>1263</v>
      </c>
      <c r="S6" s="13">
        <v>1263</v>
      </c>
      <c r="T6" s="13">
        <v>1263</v>
      </c>
      <c r="U6" s="13">
        <v>0</v>
      </c>
      <c r="V6" s="13">
        <v>0</v>
      </c>
      <c r="W6" s="11">
        <v>0</v>
      </c>
    </row>
    <row r="7" spans="1:23" ht="100.8" x14ac:dyDescent="0.3">
      <c r="A7" s="6">
        <v>4</v>
      </c>
      <c r="B7" s="85" t="s">
        <v>66</v>
      </c>
      <c r="C7" s="85" t="s">
        <v>121</v>
      </c>
      <c r="D7" s="91" t="s">
        <v>2</v>
      </c>
      <c r="E7" s="49" t="s">
        <v>111</v>
      </c>
      <c r="F7" s="50" t="s">
        <v>63</v>
      </c>
      <c r="G7" s="50">
        <v>3</v>
      </c>
      <c r="H7" s="10">
        <v>864</v>
      </c>
      <c r="I7" s="10">
        <v>0</v>
      </c>
      <c r="J7" s="10">
        <f t="shared" si="0"/>
        <v>2592</v>
      </c>
      <c r="K7" s="10">
        <f t="shared" si="1"/>
        <v>2592</v>
      </c>
      <c r="L7" s="12">
        <v>0</v>
      </c>
      <c r="M7" s="13">
        <v>0</v>
      </c>
      <c r="N7" s="88">
        <v>0</v>
      </c>
      <c r="O7" s="88">
        <v>0</v>
      </c>
      <c r="P7" s="88">
        <v>0</v>
      </c>
      <c r="Q7" s="88">
        <v>0</v>
      </c>
      <c r="R7" s="10">
        <v>864</v>
      </c>
      <c r="S7" s="10">
        <v>864</v>
      </c>
      <c r="T7" s="10">
        <v>864</v>
      </c>
      <c r="U7" s="10">
        <v>0</v>
      </c>
      <c r="V7" s="10">
        <v>0</v>
      </c>
      <c r="W7" s="82">
        <v>0</v>
      </c>
    </row>
    <row r="8" spans="1:23" ht="115.2" x14ac:dyDescent="0.3">
      <c r="A8" s="6">
        <v>5</v>
      </c>
      <c r="B8" s="54" t="s">
        <v>113</v>
      </c>
      <c r="C8" s="85" t="s">
        <v>122</v>
      </c>
      <c r="D8" s="58" t="s">
        <v>5</v>
      </c>
      <c r="E8" s="49" t="s">
        <v>111</v>
      </c>
      <c r="F8" s="50" t="s">
        <v>69</v>
      </c>
      <c r="G8" s="50">
        <v>1</v>
      </c>
      <c r="H8" s="10">
        <v>48000</v>
      </c>
      <c r="I8" s="10">
        <f>H8*0.19</f>
        <v>9120</v>
      </c>
      <c r="J8" s="10">
        <f>G8*H8</f>
        <v>48000</v>
      </c>
      <c r="K8" s="10">
        <f>I8+J8</f>
        <v>57120</v>
      </c>
      <c r="L8" s="12">
        <v>57120</v>
      </c>
      <c r="M8" s="13">
        <v>0</v>
      </c>
      <c r="N8" s="13">
        <v>0</v>
      </c>
      <c r="O8" s="13">
        <v>0</v>
      </c>
      <c r="P8" s="13">
        <v>0</v>
      </c>
      <c r="Q8" s="13">
        <v>0</v>
      </c>
      <c r="R8" s="13">
        <v>0</v>
      </c>
      <c r="S8" s="13">
        <v>0</v>
      </c>
      <c r="T8" s="13">
        <v>0</v>
      </c>
      <c r="U8" s="13">
        <v>0</v>
      </c>
      <c r="V8" s="13">
        <v>0</v>
      </c>
      <c r="W8" s="11">
        <v>0</v>
      </c>
    </row>
    <row r="9" spans="1:23" ht="115.2" x14ac:dyDescent="0.3">
      <c r="A9" s="6">
        <v>6</v>
      </c>
      <c r="B9" s="54" t="s">
        <v>114</v>
      </c>
      <c r="C9" s="85" t="s">
        <v>123</v>
      </c>
      <c r="D9" s="58" t="s">
        <v>5</v>
      </c>
      <c r="E9" s="49" t="s">
        <v>111</v>
      </c>
      <c r="F9" s="50" t="s">
        <v>69</v>
      </c>
      <c r="G9" s="50">
        <v>1</v>
      </c>
      <c r="H9" s="10">
        <v>8300</v>
      </c>
      <c r="I9" s="10">
        <f>H9*0.19</f>
        <v>1577</v>
      </c>
      <c r="J9" s="10">
        <f>G9*H9</f>
        <v>8300</v>
      </c>
      <c r="K9" s="10">
        <f>I9+J9</f>
        <v>9877</v>
      </c>
      <c r="L9" s="12">
        <v>9877</v>
      </c>
      <c r="M9" s="13">
        <v>0</v>
      </c>
      <c r="N9" s="13">
        <v>0</v>
      </c>
      <c r="O9" s="13">
        <v>0</v>
      </c>
      <c r="P9" s="13">
        <v>0</v>
      </c>
      <c r="Q9" s="13">
        <v>0</v>
      </c>
      <c r="R9" s="13">
        <v>0</v>
      </c>
      <c r="S9" s="13">
        <v>0</v>
      </c>
      <c r="T9" s="13">
        <v>0</v>
      </c>
      <c r="U9" s="13">
        <v>0</v>
      </c>
      <c r="V9" s="13">
        <v>0</v>
      </c>
      <c r="W9" s="11">
        <v>0</v>
      </c>
    </row>
    <row r="10" spans="1:23" ht="115.2" x14ac:dyDescent="0.3">
      <c r="A10" s="6">
        <v>7</v>
      </c>
      <c r="B10" s="54" t="s">
        <v>115</v>
      </c>
      <c r="C10" s="84" t="s">
        <v>128</v>
      </c>
      <c r="D10" s="58" t="s">
        <v>5</v>
      </c>
      <c r="E10" s="49" t="s">
        <v>112</v>
      </c>
      <c r="F10" s="50" t="s">
        <v>118</v>
      </c>
      <c r="G10" s="50">
        <v>15</v>
      </c>
      <c r="H10" s="10">
        <v>810</v>
      </c>
      <c r="I10" s="10">
        <f>H10*0.19*G10</f>
        <v>2308.5</v>
      </c>
      <c r="J10" s="10">
        <f t="shared" ref="J10:J13" si="2">G10*H10</f>
        <v>12150</v>
      </c>
      <c r="K10" s="10">
        <f t="shared" ref="K10:K12" si="3">I10+J10</f>
        <v>14458.5</v>
      </c>
      <c r="L10" s="12">
        <v>0</v>
      </c>
      <c r="M10" s="13">
        <f>K10/3</f>
        <v>4819.5</v>
      </c>
      <c r="N10" s="13">
        <v>0</v>
      </c>
      <c r="O10" s="13">
        <f>M10</f>
        <v>4819.5</v>
      </c>
      <c r="P10" s="13">
        <v>0</v>
      </c>
      <c r="Q10" s="13">
        <f>O10</f>
        <v>4819.5</v>
      </c>
      <c r="R10" s="13">
        <v>0</v>
      </c>
      <c r="S10" s="13">
        <v>0</v>
      </c>
      <c r="T10" s="13">
        <v>0</v>
      </c>
      <c r="U10" s="13">
        <v>0</v>
      </c>
      <c r="V10" s="13">
        <v>0</v>
      </c>
      <c r="W10" s="11">
        <v>0</v>
      </c>
    </row>
    <row r="11" spans="1:23" ht="72" x14ac:dyDescent="0.3">
      <c r="A11" s="6">
        <v>8</v>
      </c>
      <c r="B11" s="54" t="s">
        <v>116</v>
      </c>
      <c r="C11" s="85" t="s">
        <v>125</v>
      </c>
      <c r="D11" s="58" t="s">
        <v>6</v>
      </c>
      <c r="E11" s="49" t="s">
        <v>111</v>
      </c>
      <c r="F11" s="50" t="s">
        <v>63</v>
      </c>
      <c r="G11" s="50">
        <v>7</v>
      </c>
      <c r="H11" s="10">
        <v>1000</v>
      </c>
      <c r="I11" s="10">
        <f>H11*0.19*G11</f>
        <v>1330</v>
      </c>
      <c r="J11" s="10">
        <f t="shared" si="2"/>
        <v>7000</v>
      </c>
      <c r="K11" s="10">
        <f t="shared" si="3"/>
        <v>8330</v>
      </c>
      <c r="L11" s="81">
        <v>0</v>
      </c>
      <c r="M11" s="13">
        <v>0</v>
      </c>
      <c r="N11" s="7">
        <v>1190</v>
      </c>
      <c r="O11" s="7">
        <v>1190</v>
      </c>
      <c r="P11" s="7">
        <v>1190</v>
      </c>
      <c r="Q11" s="7">
        <v>1190</v>
      </c>
      <c r="R11" s="7">
        <v>1190</v>
      </c>
      <c r="S11" s="7">
        <v>1190</v>
      </c>
      <c r="T11" s="7">
        <v>1190</v>
      </c>
      <c r="U11" s="7">
        <v>0</v>
      </c>
      <c r="V11" s="13">
        <v>0</v>
      </c>
      <c r="W11" s="11">
        <v>0</v>
      </c>
    </row>
    <row r="12" spans="1:23" ht="100.8" x14ac:dyDescent="0.3">
      <c r="A12" s="6">
        <v>10</v>
      </c>
      <c r="B12" s="54" t="s">
        <v>117</v>
      </c>
      <c r="C12" s="85" t="s">
        <v>124</v>
      </c>
      <c r="D12" s="58" t="s">
        <v>4</v>
      </c>
      <c r="E12" s="49" t="s">
        <v>111</v>
      </c>
      <c r="F12" s="50" t="s">
        <v>69</v>
      </c>
      <c r="G12" s="50">
        <v>1</v>
      </c>
      <c r="H12" s="10">
        <v>2452.5</v>
      </c>
      <c r="I12" s="10">
        <v>0</v>
      </c>
      <c r="J12" s="10">
        <f t="shared" si="2"/>
        <v>2452.5</v>
      </c>
      <c r="K12" s="10">
        <f t="shared" si="3"/>
        <v>2452.5</v>
      </c>
      <c r="L12" s="12">
        <v>0</v>
      </c>
      <c r="M12" s="13">
        <v>0</v>
      </c>
      <c r="N12" s="13">
        <v>2452.5</v>
      </c>
      <c r="O12" s="13">
        <v>0</v>
      </c>
      <c r="P12" s="13">
        <v>0</v>
      </c>
      <c r="Q12" s="13">
        <v>0</v>
      </c>
      <c r="R12" s="13">
        <v>0</v>
      </c>
      <c r="S12" s="13">
        <v>0</v>
      </c>
      <c r="T12" s="13">
        <v>0</v>
      </c>
      <c r="U12" s="13">
        <v>0</v>
      </c>
      <c r="V12" s="13">
        <v>0</v>
      </c>
      <c r="W12" s="11">
        <v>0</v>
      </c>
    </row>
    <row r="13" spans="1:23" ht="72.599999999999994" thickBot="1" x14ac:dyDescent="0.35">
      <c r="A13" s="6">
        <v>11</v>
      </c>
      <c r="B13" s="54" t="s">
        <v>119</v>
      </c>
      <c r="C13" s="87" t="s">
        <v>129</v>
      </c>
      <c r="D13" s="58" t="s">
        <v>4</v>
      </c>
      <c r="E13" s="49" t="s">
        <v>111</v>
      </c>
      <c r="F13" s="50" t="s">
        <v>69</v>
      </c>
      <c r="G13" s="50">
        <v>1</v>
      </c>
      <c r="H13" s="10">
        <v>6000</v>
      </c>
      <c r="I13" s="10">
        <v>0</v>
      </c>
      <c r="J13" s="10">
        <f t="shared" si="2"/>
        <v>6000</v>
      </c>
      <c r="K13" s="10">
        <f>I13+J13</f>
        <v>6000</v>
      </c>
      <c r="L13" s="12">
        <v>6000</v>
      </c>
      <c r="M13" s="13">
        <v>0</v>
      </c>
      <c r="N13" s="13">
        <v>0</v>
      </c>
      <c r="O13" s="13">
        <v>0</v>
      </c>
      <c r="P13" s="13">
        <v>0</v>
      </c>
      <c r="Q13" s="13">
        <v>0</v>
      </c>
      <c r="R13" s="13">
        <v>0</v>
      </c>
      <c r="S13" s="13">
        <v>0</v>
      </c>
      <c r="T13" s="13">
        <v>0</v>
      </c>
      <c r="U13" s="13">
        <v>0</v>
      </c>
      <c r="V13" s="13">
        <v>0</v>
      </c>
      <c r="W13" s="11">
        <v>0</v>
      </c>
    </row>
    <row r="14" spans="1:23" s="1" customFormat="1" ht="16.8" thickBot="1" x14ac:dyDescent="0.4">
      <c r="A14" s="118" t="s">
        <v>52</v>
      </c>
      <c r="B14" s="119"/>
      <c r="C14" s="119"/>
      <c r="D14" s="119"/>
      <c r="E14" s="119"/>
      <c r="F14" s="119"/>
      <c r="G14" s="119"/>
      <c r="H14" s="119"/>
      <c r="I14" s="120"/>
      <c r="J14" s="92">
        <f t="shared" ref="J14:W14" si="4">SUM(J4:J13)</f>
        <v>96664.5</v>
      </c>
      <c r="K14" s="92">
        <f t="shared" si="4"/>
        <v>111000</v>
      </c>
      <c r="L14" s="34">
        <f t="shared" si="4"/>
        <v>72997</v>
      </c>
      <c r="M14" s="35">
        <f t="shared" si="4"/>
        <v>4819.5</v>
      </c>
      <c r="N14" s="35">
        <f t="shared" si="4"/>
        <v>3642.5</v>
      </c>
      <c r="O14" s="35">
        <f t="shared" si="4"/>
        <v>6009.5</v>
      </c>
      <c r="P14" s="35">
        <f t="shared" si="4"/>
        <v>1190</v>
      </c>
      <c r="Q14" s="35">
        <f t="shared" si="4"/>
        <v>6009.5</v>
      </c>
      <c r="R14" s="35">
        <f t="shared" si="4"/>
        <v>5444</v>
      </c>
      <c r="S14" s="35">
        <f t="shared" si="4"/>
        <v>5444</v>
      </c>
      <c r="T14" s="35">
        <f t="shared" si="4"/>
        <v>5444</v>
      </c>
      <c r="U14" s="35">
        <f t="shared" si="4"/>
        <v>0</v>
      </c>
      <c r="V14" s="35">
        <f t="shared" si="4"/>
        <v>0</v>
      </c>
      <c r="W14" s="36">
        <f t="shared" si="4"/>
        <v>0</v>
      </c>
    </row>
    <row r="15" spans="1:23" ht="15.75" customHeight="1" x14ac:dyDescent="0.3">
      <c r="A15" s="116" t="s">
        <v>54</v>
      </c>
      <c r="B15" s="117"/>
      <c r="C15" s="117"/>
      <c r="D15" s="117"/>
      <c r="E15" s="117"/>
      <c r="F15" s="117"/>
      <c r="G15" s="117"/>
      <c r="H15" s="117"/>
      <c r="I15" s="117"/>
      <c r="J15" s="117"/>
      <c r="K15" s="117"/>
      <c r="L15" s="14"/>
      <c r="M15" s="15"/>
      <c r="N15" s="15"/>
      <c r="O15" s="15"/>
      <c r="P15" s="15"/>
      <c r="Q15" s="15"/>
      <c r="R15" s="15"/>
      <c r="S15" s="15"/>
      <c r="T15" s="15"/>
      <c r="U15" s="15"/>
      <c r="V15" s="15"/>
      <c r="W15" s="16"/>
    </row>
    <row r="16" spans="1:23" ht="72" x14ac:dyDescent="0.3">
      <c r="A16" s="6">
        <v>21</v>
      </c>
      <c r="B16" s="53" t="s">
        <v>61</v>
      </c>
      <c r="C16" s="86" t="s">
        <v>120</v>
      </c>
      <c r="D16" s="91" t="s">
        <v>1</v>
      </c>
      <c r="E16" s="49" t="s">
        <v>111</v>
      </c>
      <c r="F16" s="50" t="s">
        <v>63</v>
      </c>
      <c r="G16" s="50">
        <v>3</v>
      </c>
      <c r="H16" s="10">
        <v>1263</v>
      </c>
      <c r="I16" s="10"/>
      <c r="J16" s="10">
        <f>G16*H16</f>
        <v>3789</v>
      </c>
      <c r="K16" s="10">
        <f>G16*(H16+I16)</f>
        <v>3789</v>
      </c>
      <c r="L16" s="12">
        <v>0</v>
      </c>
      <c r="M16" s="13">
        <v>0</v>
      </c>
      <c r="N16" s="13">
        <v>0</v>
      </c>
      <c r="O16" s="13">
        <v>0</v>
      </c>
      <c r="P16" s="13">
        <v>0</v>
      </c>
      <c r="Q16" s="13">
        <v>0</v>
      </c>
      <c r="R16" s="13">
        <v>0</v>
      </c>
      <c r="S16" s="13">
        <v>0</v>
      </c>
      <c r="T16" s="13">
        <v>0</v>
      </c>
      <c r="U16" s="7">
        <v>1263</v>
      </c>
      <c r="V16" s="13">
        <v>1263</v>
      </c>
      <c r="W16" s="11">
        <v>1263</v>
      </c>
    </row>
    <row r="17" spans="1:23" ht="100.8" x14ac:dyDescent="0.3">
      <c r="A17" s="18">
        <v>22</v>
      </c>
      <c r="B17" s="85" t="s">
        <v>64</v>
      </c>
      <c r="C17" s="86" t="s">
        <v>121</v>
      </c>
      <c r="D17" s="91" t="s">
        <v>2</v>
      </c>
      <c r="E17" s="49" t="s">
        <v>111</v>
      </c>
      <c r="F17" s="50" t="s">
        <v>63</v>
      </c>
      <c r="G17" s="50">
        <v>3</v>
      </c>
      <c r="H17" s="10">
        <v>864</v>
      </c>
      <c r="I17" s="10"/>
      <c r="J17" s="10">
        <f t="shared" ref="J17:J20" si="5">G17*H17</f>
        <v>2592</v>
      </c>
      <c r="K17" s="10">
        <f t="shared" ref="K17:K19" si="6">G17*(H17+I17)</f>
        <v>2592</v>
      </c>
      <c r="L17" s="12">
        <v>0</v>
      </c>
      <c r="M17" s="13">
        <v>0</v>
      </c>
      <c r="N17" s="13">
        <v>0</v>
      </c>
      <c r="O17" s="13">
        <v>0</v>
      </c>
      <c r="P17" s="13">
        <v>0</v>
      </c>
      <c r="Q17" s="13">
        <v>0</v>
      </c>
      <c r="R17" s="13">
        <v>0</v>
      </c>
      <c r="S17" s="13">
        <v>0</v>
      </c>
      <c r="T17" s="13">
        <v>0</v>
      </c>
      <c r="U17" s="83">
        <v>864</v>
      </c>
      <c r="V17" s="10">
        <v>864</v>
      </c>
      <c r="W17" s="82">
        <v>864</v>
      </c>
    </row>
    <row r="18" spans="1:23" ht="72" x14ac:dyDescent="0.3">
      <c r="A18" s="18">
        <v>23</v>
      </c>
      <c r="B18" s="53" t="s">
        <v>65</v>
      </c>
      <c r="C18" s="86" t="s">
        <v>120</v>
      </c>
      <c r="D18" s="91" t="s">
        <v>1</v>
      </c>
      <c r="E18" s="49" t="s">
        <v>111</v>
      </c>
      <c r="F18" s="50" t="s">
        <v>63</v>
      </c>
      <c r="G18" s="50">
        <v>3</v>
      </c>
      <c r="H18" s="10">
        <v>1263</v>
      </c>
      <c r="I18" s="10"/>
      <c r="J18" s="10">
        <f t="shared" si="5"/>
        <v>3789</v>
      </c>
      <c r="K18" s="10">
        <f t="shared" si="6"/>
        <v>3789</v>
      </c>
      <c r="L18" s="12">
        <v>0</v>
      </c>
      <c r="M18" s="13">
        <v>0</v>
      </c>
      <c r="N18" s="13">
        <v>0</v>
      </c>
      <c r="O18" s="13">
        <v>0</v>
      </c>
      <c r="P18" s="13">
        <v>0</v>
      </c>
      <c r="Q18" s="13">
        <v>0</v>
      </c>
      <c r="R18" s="13">
        <v>0</v>
      </c>
      <c r="S18" s="13">
        <v>0</v>
      </c>
      <c r="T18" s="13">
        <v>0</v>
      </c>
      <c r="U18" s="7">
        <v>1263</v>
      </c>
      <c r="V18" s="13">
        <v>1263</v>
      </c>
      <c r="W18" s="11">
        <v>1263</v>
      </c>
    </row>
    <row r="19" spans="1:23" ht="100.8" x14ac:dyDescent="0.3">
      <c r="A19" s="18">
        <v>24</v>
      </c>
      <c r="B19" s="85" t="s">
        <v>66</v>
      </c>
      <c r="C19" s="86" t="s">
        <v>121</v>
      </c>
      <c r="D19" s="91" t="s">
        <v>2</v>
      </c>
      <c r="E19" s="49" t="s">
        <v>111</v>
      </c>
      <c r="F19" s="50" t="s">
        <v>63</v>
      </c>
      <c r="G19" s="50">
        <v>3</v>
      </c>
      <c r="H19" s="10">
        <v>864</v>
      </c>
      <c r="I19" s="10"/>
      <c r="J19" s="10">
        <f t="shared" si="5"/>
        <v>2592</v>
      </c>
      <c r="K19" s="10">
        <f t="shared" si="6"/>
        <v>2592</v>
      </c>
      <c r="L19" s="12">
        <v>0</v>
      </c>
      <c r="M19" s="13">
        <v>0</v>
      </c>
      <c r="N19" s="13">
        <v>0</v>
      </c>
      <c r="O19" s="13">
        <v>0</v>
      </c>
      <c r="P19" s="13">
        <v>0</v>
      </c>
      <c r="Q19" s="13">
        <v>0</v>
      </c>
      <c r="R19" s="13">
        <v>0</v>
      </c>
      <c r="S19" s="13">
        <v>0</v>
      </c>
      <c r="T19" s="13">
        <v>0</v>
      </c>
      <c r="U19" s="10">
        <v>864</v>
      </c>
      <c r="V19" s="10">
        <v>864</v>
      </c>
      <c r="W19" s="82">
        <v>864</v>
      </c>
    </row>
    <row r="20" spans="1:23" ht="115.2" x14ac:dyDescent="0.3">
      <c r="A20" s="18">
        <v>25</v>
      </c>
      <c r="B20" s="56" t="s">
        <v>115</v>
      </c>
      <c r="C20" s="90" t="s">
        <v>127</v>
      </c>
      <c r="D20" s="58" t="s">
        <v>5</v>
      </c>
      <c r="E20" s="49" t="s">
        <v>112</v>
      </c>
      <c r="F20" s="50" t="s">
        <v>118</v>
      </c>
      <c r="G20" s="50">
        <v>13</v>
      </c>
      <c r="H20" s="10">
        <v>810</v>
      </c>
      <c r="I20" s="10">
        <f>H20*0.19*G20</f>
        <v>2000.7</v>
      </c>
      <c r="J20" s="10">
        <f t="shared" si="5"/>
        <v>10530</v>
      </c>
      <c r="K20" s="10">
        <f t="shared" ref="K20" si="7">I20+J20</f>
        <v>12530.7</v>
      </c>
      <c r="L20" s="12">
        <v>0</v>
      </c>
      <c r="M20" s="13">
        <v>0</v>
      </c>
      <c r="N20" s="13">
        <v>0</v>
      </c>
      <c r="O20" s="13">
        <v>0</v>
      </c>
      <c r="P20" s="13">
        <v>0</v>
      </c>
      <c r="Q20" s="13">
        <v>0</v>
      </c>
      <c r="R20" s="13">
        <v>0</v>
      </c>
      <c r="S20" s="13">
        <v>0</v>
      </c>
      <c r="T20" s="21">
        <f>K20/2</f>
        <v>6265.35</v>
      </c>
      <c r="U20" s="13">
        <v>0</v>
      </c>
      <c r="V20" s="21">
        <f>T20</f>
        <v>6265.35</v>
      </c>
      <c r="W20" s="11">
        <v>0</v>
      </c>
    </row>
    <row r="21" spans="1:23" ht="72" x14ac:dyDescent="0.3">
      <c r="A21" s="18">
        <v>26</v>
      </c>
      <c r="B21" s="54" t="s">
        <v>116</v>
      </c>
      <c r="C21" s="86" t="s">
        <v>126</v>
      </c>
      <c r="D21" s="58" t="s">
        <v>6</v>
      </c>
      <c r="E21" s="49" t="s">
        <v>111</v>
      </c>
      <c r="F21" s="50" t="s">
        <v>63</v>
      </c>
      <c r="G21" s="50">
        <v>3</v>
      </c>
      <c r="H21" s="10">
        <v>1000</v>
      </c>
      <c r="I21" s="10">
        <f>H21*0.19*G21</f>
        <v>570</v>
      </c>
      <c r="J21" s="10">
        <f t="shared" ref="J21" si="8">G21*H21</f>
        <v>3000</v>
      </c>
      <c r="K21" s="10">
        <f t="shared" ref="K21" si="9">I21+J21</f>
        <v>3570</v>
      </c>
      <c r="L21" s="12">
        <v>0</v>
      </c>
      <c r="M21" s="13">
        <v>0</v>
      </c>
      <c r="N21" s="13">
        <v>0</v>
      </c>
      <c r="O21" s="13">
        <v>0</v>
      </c>
      <c r="P21" s="13">
        <v>0</v>
      </c>
      <c r="Q21" s="13">
        <v>0</v>
      </c>
      <c r="R21" s="13">
        <v>0</v>
      </c>
      <c r="S21" s="13">
        <v>0</v>
      </c>
      <c r="T21" s="13">
        <v>0</v>
      </c>
      <c r="U21" s="13">
        <v>1190</v>
      </c>
      <c r="V21" s="13">
        <v>1190</v>
      </c>
      <c r="W21" s="11">
        <v>1190</v>
      </c>
    </row>
    <row r="22" spans="1:23" ht="101.4" thickBot="1" x14ac:dyDescent="0.35">
      <c r="A22" s="18">
        <v>27</v>
      </c>
      <c r="B22" s="54" t="s">
        <v>117</v>
      </c>
      <c r="C22" s="86" t="s">
        <v>124</v>
      </c>
      <c r="D22" s="58" t="s">
        <v>4</v>
      </c>
      <c r="E22" s="49" t="s">
        <v>111</v>
      </c>
      <c r="F22" s="50" t="s">
        <v>69</v>
      </c>
      <c r="G22" s="50">
        <v>1</v>
      </c>
      <c r="H22" s="10">
        <v>8137.3</v>
      </c>
      <c r="I22" s="10">
        <v>0</v>
      </c>
      <c r="J22" s="10">
        <f t="shared" ref="J22" si="10">G22*H22</f>
        <v>8137.3</v>
      </c>
      <c r="K22" s="10">
        <f t="shared" ref="K22" si="11">I22+J22</f>
        <v>8137.3</v>
      </c>
      <c r="L22" s="12">
        <v>0</v>
      </c>
      <c r="M22" s="13">
        <v>0</v>
      </c>
      <c r="N22" s="13">
        <v>0</v>
      </c>
      <c r="O22" s="13">
        <v>0</v>
      </c>
      <c r="P22" s="13">
        <v>0</v>
      </c>
      <c r="Q22" s="13">
        <v>0</v>
      </c>
      <c r="R22" s="13">
        <v>0</v>
      </c>
      <c r="S22" s="13">
        <v>0</v>
      </c>
      <c r="T22" s="13">
        <v>0</v>
      </c>
      <c r="U22" s="13">
        <v>0</v>
      </c>
      <c r="V22" s="13">
        <v>8137.3</v>
      </c>
      <c r="W22" s="11">
        <v>0</v>
      </c>
    </row>
    <row r="23" spans="1:23" s="1" customFormat="1" ht="16.8" thickBot="1" x14ac:dyDescent="0.4">
      <c r="A23" s="100" t="s">
        <v>53</v>
      </c>
      <c r="B23" s="101"/>
      <c r="C23" s="101"/>
      <c r="D23" s="101"/>
      <c r="E23" s="101"/>
      <c r="F23" s="101"/>
      <c r="G23" s="101"/>
      <c r="H23" s="101"/>
      <c r="I23" s="102"/>
      <c r="J23" s="35">
        <f t="shared" ref="J23:W23" si="12">SUM(J16:J22)</f>
        <v>34429.300000000003</v>
      </c>
      <c r="K23" s="35">
        <f t="shared" si="12"/>
        <v>37000</v>
      </c>
      <c r="L23" s="34">
        <f t="shared" si="12"/>
        <v>0</v>
      </c>
      <c r="M23" s="35">
        <f t="shared" si="12"/>
        <v>0</v>
      </c>
      <c r="N23" s="35">
        <f t="shared" si="12"/>
        <v>0</v>
      </c>
      <c r="O23" s="35">
        <f t="shared" si="12"/>
        <v>0</v>
      </c>
      <c r="P23" s="35">
        <f t="shared" si="12"/>
        <v>0</v>
      </c>
      <c r="Q23" s="35">
        <f t="shared" si="12"/>
        <v>0</v>
      </c>
      <c r="R23" s="35">
        <f t="shared" si="12"/>
        <v>0</v>
      </c>
      <c r="S23" s="35">
        <f t="shared" si="12"/>
        <v>0</v>
      </c>
      <c r="T23" s="35">
        <f t="shared" si="12"/>
        <v>6265.35</v>
      </c>
      <c r="U23" s="35">
        <f t="shared" si="12"/>
        <v>5444</v>
      </c>
      <c r="V23" s="35">
        <f t="shared" si="12"/>
        <v>19846.650000000001</v>
      </c>
      <c r="W23" s="36">
        <f t="shared" si="12"/>
        <v>5444</v>
      </c>
    </row>
    <row r="24" spans="1:23" s="1" customFormat="1" ht="16.8" thickBot="1" x14ac:dyDescent="0.4">
      <c r="A24" s="121" t="s">
        <v>47</v>
      </c>
      <c r="B24" s="122"/>
      <c r="C24" s="122"/>
      <c r="D24" s="122"/>
      <c r="E24" s="122"/>
      <c r="F24" s="122"/>
      <c r="G24" s="122"/>
      <c r="H24" s="122"/>
      <c r="I24" s="123"/>
      <c r="J24" s="37">
        <f t="shared" ref="J24:W24" si="13">J14+J23</f>
        <v>131093.79999999999</v>
      </c>
      <c r="K24" s="38">
        <f t="shared" si="13"/>
        <v>148000</v>
      </c>
      <c r="L24" s="37">
        <f t="shared" si="13"/>
        <v>72997</v>
      </c>
      <c r="M24" s="38">
        <f t="shared" si="13"/>
        <v>4819.5</v>
      </c>
      <c r="N24" s="38">
        <f t="shared" si="13"/>
        <v>3642.5</v>
      </c>
      <c r="O24" s="38">
        <f t="shared" si="13"/>
        <v>6009.5</v>
      </c>
      <c r="P24" s="38">
        <f t="shared" si="13"/>
        <v>1190</v>
      </c>
      <c r="Q24" s="38">
        <f t="shared" si="13"/>
        <v>6009.5</v>
      </c>
      <c r="R24" s="38">
        <f t="shared" si="13"/>
        <v>5444</v>
      </c>
      <c r="S24" s="38">
        <f t="shared" si="13"/>
        <v>5444</v>
      </c>
      <c r="T24" s="38">
        <f t="shared" si="13"/>
        <v>11709.35</v>
      </c>
      <c r="U24" s="38">
        <f t="shared" si="13"/>
        <v>5444</v>
      </c>
      <c r="V24" s="38">
        <f t="shared" si="13"/>
        <v>19846.650000000001</v>
      </c>
      <c r="W24" s="39">
        <f t="shared" si="13"/>
        <v>5444</v>
      </c>
    </row>
    <row r="25" spans="1:23" ht="15" thickBot="1" x14ac:dyDescent="0.35"/>
    <row r="26" spans="1:23" ht="27" customHeight="1" thickBot="1" x14ac:dyDescent="0.35">
      <c r="A26" s="111" t="s">
        <v>49</v>
      </c>
      <c r="B26" s="112"/>
      <c r="C26" s="112"/>
      <c r="D26" s="113"/>
      <c r="E26" s="29">
        <f>E27+E28</f>
        <v>148000</v>
      </c>
      <c r="F26" s="30" t="s">
        <v>50</v>
      </c>
    </row>
    <row r="27" spans="1:23" ht="38.25" customHeight="1" x14ac:dyDescent="0.3">
      <c r="A27" s="105" t="s">
        <v>56</v>
      </c>
      <c r="B27" s="106"/>
      <c r="C27" s="106"/>
      <c r="D27" s="106"/>
      <c r="E27" s="40">
        <v>111000</v>
      </c>
      <c r="F27" s="41" t="s">
        <v>50</v>
      </c>
    </row>
    <row r="28" spans="1:23" ht="69.75" customHeight="1" thickBot="1" x14ac:dyDescent="0.35">
      <c r="A28" s="109" t="s">
        <v>57</v>
      </c>
      <c r="B28" s="110"/>
      <c r="C28" s="110"/>
      <c r="D28" s="110"/>
      <c r="E28" s="42">
        <v>37000</v>
      </c>
      <c r="F28" s="43" t="s">
        <v>50</v>
      </c>
    </row>
  </sheetData>
  <mergeCells count="20">
    <mergeCell ref="A28:D28"/>
    <mergeCell ref="A26:D26"/>
    <mergeCell ref="A3:K3"/>
    <mergeCell ref="A15:K15"/>
    <mergeCell ref="A14:I14"/>
    <mergeCell ref="A24:I24"/>
    <mergeCell ref="A1:A2"/>
    <mergeCell ref="A23:I23"/>
    <mergeCell ref="B1:B2"/>
    <mergeCell ref="A27:D27"/>
    <mergeCell ref="I1:I2"/>
    <mergeCell ref="C1:C2"/>
    <mergeCell ref="D1:D2"/>
    <mergeCell ref="J1:J2"/>
    <mergeCell ref="K1:K2"/>
    <mergeCell ref="L1:W1"/>
    <mergeCell ref="E1:E2"/>
    <mergeCell ref="F1:F2"/>
    <mergeCell ref="G1:G2"/>
    <mergeCell ref="H1:H2"/>
  </mergeCells>
  <pageMargins left="0.43307086614173229" right="0.23622047244094488" top="0.3543307086614173" bottom="0.3543307086614173"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'Cheltuieli Eligibile'!$C$2:$C$24</xm:f>
          </x14:formula1>
          <xm:sqref>D16:D22 D4:D13</xm:sqref>
        </x14:dataValidation>
        <x14:dataValidation type="list" allowBlank="1" showInputMessage="1" showErrorMessage="1" xr:uid="{00000000-0002-0000-0000-000001000000}">
          <x14:formula1>
            <xm:f>'Cheltuieli Eligibile'!$B$40:$B$41</xm:f>
          </x14:formula1>
          <xm:sqref>E16:E22 E4:E13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6"/>
  <sheetViews>
    <sheetView zoomScaleNormal="100" workbookViewId="0">
      <pane ySplit="2" topLeftCell="A6" activePane="bottomLeft" state="frozen"/>
      <selection pane="bottomLeft" activeCell="B4" sqref="B4:K7"/>
    </sheetView>
  </sheetViews>
  <sheetFormatPr defaultColWidth="9.109375" defaultRowHeight="14.4" x14ac:dyDescent="0.3"/>
  <cols>
    <col min="1" max="1" width="5.88671875" style="5" customWidth="1"/>
    <col min="2" max="2" width="33.5546875" style="5" customWidth="1"/>
    <col min="3" max="3" width="27.6640625" style="5" bestFit="1" customWidth="1"/>
    <col min="4" max="4" width="34.88671875" style="5" customWidth="1"/>
    <col min="5" max="5" width="11.109375" style="26" customWidth="1"/>
    <col min="6" max="6" width="13.109375" style="27" customWidth="1"/>
    <col min="7" max="7" width="11.44140625" style="26" customWidth="1"/>
    <col min="8" max="8" width="13.5546875" style="28" customWidth="1"/>
    <col min="9" max="9" width="13.44140625" style="28" customWidth="1"/>
    <col min="10" max="10" width="13.5546875" style="28" customWidth="1"/>
    <col min="11" max="11" width="14.5546875" style="28" customWidth="1"/>
    <col min="12" max="12" width="12" style="5" bestFit="1" customWidth="1"/>
    <col min="13" max="22" width="10.6640625" style="5" bestFit="1" customWidth="1"/>
    <col min="23" max="23" width="12" style="5" bestFit="1" customWidth="1"/>
    <col min="24" max="16384" width="9.109375" style="5"/>
  </cols>
  <sheetData>
    <row r="1" spans="1:23" ht="16.5" customHeight="1" x14ac:dyDescent="0.3">
      <c r="A1" s="98" t="s">
        <v>48</v>
      </c>
      <c r="B1" s="103" t="s">
        <v>26</v>
      </c>
      <c r="C1" s="103" t="s">
        <v>51</v>
      </c>
      <c r="D1" s="107" t="s">
        <v>27</v>
      </c>
      <c r="E1" s="93" t="s">
        <v>31</v>
      </c>
      <c r="F1" s="93" t="s">
        <v>30</v>
      </c>
      <c r="G1" s="93" t="s">
        <v>29</v>
      </c>
      <c r="H1" s="93" t="s">
        <v>28</v>
      </c>
      <c r="I1" s="93" t="s">
        <v>32</v>
      </c>
      <c r="J1" s="93" t="s">
        <v>33</v>
      </c>
      <c r="K1" s="93" t="s">
        <v>34</v>
      </c>
      <c r="L1" s="95" t="s">
        <v>58</v>
      </c>
      <c r="M1" s="96"/>
      <c r="N1" s="96"/>
      <c r="O1" s="96"/>
      <c r="P1" s="96"/>
      <c r="Q1" s="96"/>
      <c r="R1" s="96"/>
      <c r="S1" s="96"/>
      <c r="T1" s="96"/>
      <c r="U1" s="96"/>
      <c r="V1" s="96"/>
      <c r="W1" s="97"/>
    </row>
    <row r="2" spans="1:23" ht="16.5" customHeight="1" thickBot="1" x14ac:dyDescent="0.35">
      <c r="A2" s="99"/>
      <c r="B2" s="104"/>
      <c r="C2" s="104"/>
      <c r="D2" s="108"/>
      <c r="E2" s="94"/>
      <c r="F2" s="94"/>
      <c r="G2" s="94"/>
      <c r="H2" s="94"/>
      <c r="I2" s="94"/>
      <c r="J2" s="94"/>
      <c r="K2" s="94"/>
      <c r="L2" s="31" t="s">
        <v>35</v>
      </c>
      <c r="M2" s="32" t="s">
        <v>36</v>
      </c>
      <c r="N2" s="32" t="s">
        <v>37</v>
      </c>
      <c r="O2" s="32" t="s">
        <v>38</v>
      </c>
      <c r="P2" s="32" t="s">
        <v>39</v>
      </c>
      <c r="Q2" s="32" t="s">
        <v>40</v>
      </c>
      <c r="R2" s="32" t="s">
        <v>41</v>
      </c>
      <c r="S2" s="32" t="s">
        <v>42</v>
      </c>
      <c r="T2" s="32" t="s">
        <v>43</v>
      </c>
      <c r="U2" s="32" t="s">
        <v>44</v>
      </c>
      <c r="V2" s="32" t="s">
        <v>45</v>
      </c>
      <c r="W2" s="33" t="s">
        <v>46</v>
      </c>
    </row>
    <row r="3" spans="1:23" ht="15.75" customHeight="1" x14ac:dyDescent="0.3">
      <c r="A3" s="114" t="s">
        <v>55</v>
      </c>
      <c r="B3" s="115"/>
      <c r="C3" s="115"/>
      <c r="D3" s="115"/>
      <c r="E3" s="115"/>
      <c r="F3" s="115"/>
      <c r="G3" s="115"/>
      <c r="H3" s="115"/>
      <c r="I3" s="115"/>
      <c r="J3" s="115"/>
      <c r="K3" s="115"/>
      <c r="L3" s="61"/>
      <c r="M3" s="62"/>
      <c r="N3" s="62"/>
      <c r="O3" s="62"/>
      <c r="P3" s="62"/>
      <c r="Q3" s="62"/>
      <c r="R3" s="62"/>
      <c r="S3" s="62"/>
      <c r="T3" s="62"/>
      <c r="U3" s="62"/>
      <c r="V3" s="62"/>
      <c r="W3" s="63"/>
    </row>
    <row r="4" spans="1:23" x14ac:dyDescent="0.3">
      <c r="A4" s="6">
        <v>1</v>
      </c>
      <c r="B4" s="7" t="s">
        <v>61</v>
      </c>
      <c r="C4" s="7" t="s">
        <v>62</v>
      </c>
      <c r="D4" s="8" t="s">
        <v>1</v>
      </c>
      <c r="E4" s="49" t="s">
        <v>111</v>
      </c>
      <c r="F4" s="50" t="s">
        <v>63</v>
      </c>
      <c r="G4" s="50">
        <v>12</v>
      </c>
      <c r="H4" s="10">
        <v>1500</v>
      </c>
      <c r="I4" s="10"/>
      <c r="J4" s="10">
        <f>G4*H4</f>
        <v>18000</v>
      </c>
      <c r="K4" s="10">
        <f>G4*(H4+I4)</f>
        <v>18000</v>
      </c>
      <c r="L4" s="59">
        <f>$H4</f>
        <v>1500</v>
      </c>
      <c r="M4" s="60">
        <f t="shared" ref="M4:W4" si="0">$H4</f>
        <v>1500</v>
      </c>
      <c r="N4" s="60">
        <f t="shared" si="0"/>
        <v>1500</v>
      </c>
      <c r="O4" s="60">
        <f t="shared" si="0"/>
        <v>1500</v>
      </c>
      <c r="P4" s="60">
        <f t="shared" si="0"/>
        <v>1500</v>
      </c>
      <c r="Q4" s="60">
        <f t="shared" si="0"/>
        <v>1500</v>
      </c>
      <c r="R4" s="60">
        <f t="shared" si="0"/>
        <v>1500</v>
      </c>
      <c r="S4" s="60">
        <f t="shared" si="0"/>
        <v>1500</v>
      </c>
      <c r="T4" s="60">
        <f t="shared" si="0"/>
        <v>1500</v>
      </c>
      <c r="U4" s="60">
        <f t="shared" si="0"/>
        <v>1500</v>
      </c>
      <c r="V4" s="60">
        <f t="shared" si="0"/>
        <v>1500</v>
      </c>
      <c r="W4" s="55">
        <f t="shared" si="0"/>
        <v>1500</v>
      </c>
    </row>
    <row r="5" spans="1:23" ht="57.6" x14ac:dyDescent="0.3">
      <c r="A5" s="6">
        <v>2</v>
      </c>
      <c r="B5" s="52" t="s">
        <v>64</v>
      </c>
      <c r="C5" s="53" t="s">
        <v>62</v>
      </c>
      <c r="D5" s="8" t="s">
        <v>2</v>
      </c>
      <c r="E5" s="49" t="s">
        <v>111</v>
      </c>
      <c r="F5" s="50" t="s">
        <v>63</v>
      </c>
      <c r="G5" s="50">
        <v>12</v>
      </c>
      <c r="H5" s="10">
        <v>1064</v>
      </c>
      <c r="I5" s="10"/>
      <c r="J5" s="10">
        <f t="shared" ref="J5:J18" si="1">G5*H5</f>
        <v>12768</v>
      </c>
      <c r="K5" s="10">
        <f t="shared" ref="K5:K18" si="2">G5*(H5+I5)</f>
        <v>12768</v>
      </c>
      <c r="L5" s="59">
        <f t="shared" ref="L5:W10" si="3">$H5</f>
        <v>1064</v>
      </c>
      <c r="M5" s="60">
        <f t="shared" si="3"/>
        <v>1064</v>
      </c>
      <c r="N5" s="60">
        <f t="shared" si="3"/>
        <v>1064</v>
      </c>
      <c r="O5" s="60">
        <f t="shared" si="3"/>
        <v>1064</v>
      </c>
      <c r="P5" s="60">
        <f t="shared" si="3"/>
        <v>1064</v>
      </c>
      <c r="Q5" s="60">
        <f t="shared" si="3"/>
        <v>1064</v>
      </c>
      <c r="R5" s="60">
        <f t="shared" si="3"/>
        <v>1064</v>
      </c>
      <c r="S5" s="60">
        <f t="shared" si="3"/>
        <v>1064</v>
      </c>
      <c r="T5" s="60">
        <f t="shared" si="3"/>
        <v>1064</v>
      </c>
      <c r="U5" s="60">
        <f t="shared" si="3"/>
        <v>1064</v>
      </c>
      <c r="V5" s="60">
        <f t="shared" si="3"/>
        <v>1064</v>
      </c>
      <c r="W5" s="55">
        <f t="shared" si="3"/>
        <v>1064</v>
      </c>
    </row>
    <row r="6" spans="1:23" x14ac:dyDescent="0.3">
      <c r="A6" s="6">
        <v>3</v>
      </c>
      <c r="B6" s="53" t="s">
        <v>65</v>
      </c>
      <c r="C6" s="53" t="s">
        <v>62</v>
      </c>
      <c r="D6" s="8" t="s">
        <v>1</v>
      </c>
      <c r="E6" s="49" t="s">
        <v>111</v>
      </c>
      <c r="F6" s="50" t="s">
        <v>63</v>
      </c>
      <c r="G6" s="50">
        <v>12</v>
      </c>
      <c r="H6" s="10">
        <v>1500</v>
      </c>
      <c r="I6" s="10"/>
      <c r="J6" s="10">
        <f t="shared" si="1"/>
        <v>18000</v>
      </c>
      <c r="K6" s="10">
        <f t="shared" si="2"/>
        <v>18000</v>
      </c>
      <c r="L6" s="59">
        <f t="shared" si="3"/>
        <v>1500</v>
      </c>
      <c r="M6" s="60">
        <f t="shared" si="3"/>
        <v>1500</v>
      </c>
      <c r="N6" s="60">
        <f t="shared" si="3"/>
        <v>1500</v>
      </c>
      <c r="O6" s="60">
        <f t="shared" si="3"/>
        <v>1500</v>
      </c>
      <c r="P6" s="60">
        <f t="shared" si="3"/>
        <v>1500</v>
      </c>
      <c r="Q6" s="60">
        <f t="shared" si="3"/>
        <v>1500</v>
      </c>
      <c r="R6" s="60">
        <f t="shared" si="3"/>
        <v>1500</v>
      </c>
      <c r="S6" s="60">
        <f t="shared" si="3"/>
        <v>1500</v>
      </c>
      <c r="T6" s="60">
        <f t="shared" si="3"/>
        <v>1500</v>
      </c>
      <c r="U6" s="60">
        <f t="shared" si="3"/>
        <v>1500</v>
      </c>
      <c r="V6" s="60">
        <f t="shared" si="3"/>
        <v>1500</v>
      </c>
      <c r="W6" s="55">
        <f t="shared" si="3"/>
        <v>1500</v>
      </c>
    </row>
    <row r="7" spans="1:23" ht="57.6" x14ac:dyDescent="0.3">
      <c r="A7" s="6">
        <v>4</v>
      </c>
      <c r="B7" s="52" t="s">
        <v>66</v>
      </c>
      <c r="C7" s="53" t="s">
        <v>62</v>
      </c>
      <c r="D7" s="8" t="s">
        <v>2</v>
      </c>
      <c r="E7" s="49" t="s">
        <v>111</v>
      </c>
      <c r="F7" s="50" t="s">
        <v>63</v>
      </c>
      <c r="G7" s="50">
        <v>12</v>
      </c>
      <c r="H7" s="10">
        <v>1064</v>
      </c>
      <c r="I7" s="10"/>
      <c r="J7" s="10">
        <f t="shared" si="1"/>
        <v>12768</v>
      </c>
      <c r="K7" s="10">
        <f t="shared" si="2"/>
        <v>12768</v>
      </c>
      <c r="L7" s="59">
        <f t="shared" si="3"/>
        <v>1064</v>
      </c>
      <c r="M7" s="60">
        <f t="shared" si="3"/>
        <v>1064</v>
      </c>
      <c r="N7" s="60">
        <f t="shared" si="3"/>
        <v>1064</v>
      </c>
      <c r="O7" s="60">
        <f t="shared" si="3"/>
        <v>1064</v>
      </c>
      <c r="P7" s="60">
        <f t="shared" si="3"/>
        <v>1064</v>
      </c>
      <c r="Q7" s="60">
        <f t="shared" si="3"/>
        <v>1064</v>
      </c>
      <c r="R7" s="60">
        <f t="shared" si="3"/>
        <v>1064</v>
      </c>
      <c r="S7" s="60">
        <f t="shared" si="3"/>
        <v>1064</v>
      </c>
      <c r="T7" s="60">
        <f t="shared" si="3"/>
        <v>1064</v>
      </c>
      <c r="U7" s="60">
        <f t="shared" si="3"/>
        <v>1064</v>
      </c>
      <c r="V7" s="60">
        <f t="shared" si="3"/>
        <v>1064</v>
      </c>
      <c r="W7" s="55">
        <f t="shared" si="3"/>
        <v>1064</v>
      </c>
    </row>
    <row r="8" spans="1:23" ht="100.8" x14ac:dyDescent="0.3">
      <c r="A8" s="6">
        <v>5</v>
      </c>
      <c r="B8" s="53" t="s">
        <v>67</v>
      </c>
      <c r="C8" s="53" t="s">
        <v>68</v>
      </c>
      <c r="D8" s="8" t="s">
        <v>5</v>
      </c>
      <c r="E8" s="49" t="s">
        <v>111</v>
      </c>
      <c r="F8" s="50" t="s">
        <v>69</v>
      </c>
      <c r="G8" s="50">
        <v>1</v>
      </c>
      <c r="H8" s="10">
        <v>23000</v>
      </c>
      <c r="I8" s="10">
        <f>H8*19%</f>
        <v>4370</v>
      </c>
      <c r="J8" s="10">
        <f t="shared" si="1"/>
        <v>23000</v>
      </c>
      <c r="K8" s="10">
        <f t="shared" si="2"/>
        <v>27370</v>
      </c>
      <c r="L8" s="59">
        <f>$K8</f>
        <v>27370</v>
      </c>
      <c r="M8" s="13"/>
      <c r="N8" s="13"/>
      <c r="O8" s="13"/>
      <c r="P8" s="13"/>
      <c r="Q8" s="13"/>
      <c r="R8" s="13"/>
      <c r="S8" s="13"/>
      <c r="T8" s="13"/>
      <c r="U8" s="13"/>
      <c r="V8" s="13"/>
      <c r="W8" s="11"/>
    </row>
    <row r="9" spans="1:23" ht="72" x14ac:dyDescent="0.3">
      <c r="A9" s="6">
        <v>6</v>
      </c>
      <c r="B9" s="54" t="s">
        <v>71</v>
      </c>
      <c r="C9" s="54" t="s">
        <v>74</v>
      </c>
      <c r="D9" s="8" t="s">
        <v>6</v>
      </c>
      <c r="E9" s="49" t="s">
        <v>111</v>
      </c>
      <c r="F9" s="50" t="s">
        <v>63</v>
      </c>
      <c r="G9" s="50">
        <v>12</v>
      </c>
      <c r="H9" s="10">
        <v>1000</v>
      </c>
      <c r="I9" s="10"/>
      <c r="J9" s="10">
        <f t="shared" si="1"/>
        <v>12000</v>
      </c>
      <c r="K9" s="10">
        <f t="shared" si="2"/>
        <v>12000</v>
      </c>
      <c r="L9" s="59">
        <f t="shared" si="3"/>
        <v>1000</v>
      </c>
      <c r="M9" s="60">
        <f t="shared" si="3"/>
        <v>1000</v>
      </c>
      <c r="N9" s="60">
        <f t="shared" si="3"/>
        <v>1000</v>
      </c>
      <c r="O9" s="60">
        <f t="shared" si="3"/>
        <v>1000</v>
      </c>
      <c r="P9" s="60">
        <f t="shared" si="3"/>
        <v>1000</v>
      </c>
      <c r="Q9" s="60">
        <f t="shared" si="3"/>
        <v>1000</v>
      </c>
      <c r="R9" s="60">
        <f t="shared" si="3"/>
        <v>1000</v>
      </c>
      <c r="S9" s="60">
        <f t="shared" si="3"/>
        <v>1000</v>
      </c>
      <c r="T9" s="60">
        <f t="shared" si="3"/>
        <v>1000</v>
      </c>
      <c r="U9" s="60">
        <f t="shared" si="3"/>
        <v>1000</v>
      </c>
      <c r="V9" s="60">
        <f t="shared" si="3"/>
        <v>1000</v>
      </c>
      <c r="W9" s="55">
        <f t="shared" si="3"/>
        <v>1000</v>
      </c>
    </row>
    <row r="10" spans="1:23" ht="43.2" x14ac:dyDescent="0.3">
      <c r="A10" s="6">
        <v>7</v>
      </c>
      <c r="B10" s="54" t="s">
        <v>73</v>
      </c>
      <c r="C10" s="54" t="s">
        <v>70</v>
      </c>
      <c r="D10" s="8" t="s">
        <v>12</v>
      </c>
      <c r="E10" s="49" t="s">
        <v>111</v>
      </c>
      <c r="F10" s="50" t="s">
        <v>63</v>
      </c>
      <c r="G10" s="50">
        <v>12</v>
      </c>
      <c r="H10" s="10">
        <v>200</v>
      </c>
      <c r="I10" s="10"/>
      <c r="J10" s="10">
        <f t="shared" si="1"/>
        <v>2400</v>
      </c>
      <c r="K10" s="10">
        <f t="shared" si="2"/>
        <v>2400</v>
      </c>
      <c r="L10" s="59">
        <f t="shared" si="3"/>
        <v>200</v>
      </c>
      <c r="M10" s="60">
        <f t="shared" si="3"/>
        <v>200</v>
      </c>
      <c r="N10" s="60">
        <f t="shared" si="3"/>
        <v>200</v>
      </c>
      <c r="O10" s="60">
        <f t="shared" si="3"/>
        <v>200</v>
      </c>
      <c r="P10" s="60">
        <f t="shared" si="3"/>
        <v>200</v>
      </c>
      <c r="Q10" s="60">
        <f t="shared" si="3"/>
        <v>200</v>
      </c>
      <c r="R10" s="60">
        <f t="shared" si="3"/>
        <v>200</v>
      </c>
      <c r="S10" s="60">
        <f t="shared" si="3"/>
        <v>200</v>
      </c>
      <c r="T10" s="60">
        <f t="shared" si="3"/>
        <v>200</v>
      </c>
      <c r="U10" s="60">
        <f t="shared" si="3"/>
        <v>200</v>
      </c>
      <c r="V10" s="60">
        <f t="shared" si="3"/>
        <v>200</v>
      </c>
      <c r="W10" s="55">
        <f t="shared" si="3"/>
        <v>200</v>
      </c>
    </row>
    <row r="11" spans="1:23" ht="28.8" x14ac:dyDescent="0.3">
      <c r="A11" s="6">
        <v>8</v>
      </c>
      <c r="B11" s="54" t="s">
        <v>75</v>
      </c>
      <c r="C11" s="54" t="s">
        <v>76</v>
      </c>
      <c r="D11" s="8" t="s">
        <v>8</v>
      </c>
      <c r="E11" s="49" t="s">
        <v>112</v>
      </c>
      <c r="F11" s="50" t="s">
        <v>63</v>
      </c>
      <c r="G11" s="50">
        <v>12</v>
      </c>
      <c r="H11" s="10">
        <v>100</v>
      </c>
      <c r="I11" s="10">
        <f>H11*19%</f>
        <v>19</v>
      </c>
      <c r="J11" s="10">
        <f t="shared" si="1"/>
        <v>1200</v>
      </c>
      <c r="K11" s="10">
        <f t="shared" si="2"/>
        <v>1428</v>
      </c>
      <c r="L11" s="59">
        <f>$H11+$I11</f>
        <v>119</v>
      </c>
      <c r="M11" s="60">
        <f t="shared" ref="M11:W14" si="4">$H11+$I11</f>
        <v>119</v>
      </c>
      <c r="N11" s="60">
        <f t="shared" si="4"/>
        <v>119</v>
      </c>
      <c r="O11" s="60">
        <f t="shared" si="4"/>
        <v>119</v>
      </c>
      <c r="P11" s="60">
        <f t="shared" si="4"/>
        <v>119</v>
      </c>
      <c r="Q11" s="60">
        <f t="shared" si="4"/>
        <v>119</v>
      </c>
      <c r="R11" s="60">
        <f t="shared" si="4"/>
        <v>119</v>
      </c>
      <c r="S11" s="60">
        <f t="shared" si="4"/>
        <v>119</v>
      </c>
      <c r="T11" s="60">
        <f t="shared" si="4"/>
        <v>119</v>
      </c>
      <c r="U11" s="60">
        <f t="shared" si="4"/>
        <v>119</v>
      </c>
      <c r="V11" s="60">
        <f t="shared" si="4"/>
        <v>119</v>
      </c>
      <c r="W11" s="55">
        <f t="shared" si="4"/>
        <v>119</v>
      </c>
    </row>
    <row r="12" spans="1:23" ht="28.8" x14ac:dyDescent="0.3">
      <c r="A12" s="6">
        <v>9</v>
      </c>
      <c r="B12" s="54" t="s">
        <v>75</v>
      </c>
      <c r="C12" s="54" t="s">
        <v>79</v>
      </c>
      <c r="D12" s="8" t="s">
        <v>8</v>
      </c>
      <c r="E12" s="49" t="s">
        <v>112</v>
      </c>
      <c r="F12" s="50" t="s">
        <v>63</v>
      </c>
      <c r="G12" s="50">
        <v>12</v>
      </c>
      <c r="H12" s="10">
        <v>100</v>
      </c>
      <c r="I12" s="10">
        <f>H12*19%</f>
        <v>19</v>
      </c>
      <c r="J12" s="10">
        <f t="shared" si="1"/>
        <v>1200</v>
      </c>
      <c r="K12" s="10">
        <f t="shared" si="2"/>
        <v>1428</v>
      </c>
      <c r="L12" s="59">
        <f>$H12+$I12</f>
        <v>119</v>
      </c>
      <c r="M12" s="60">
        <f t="shared" si="4"/>
        <v>119</v>
      </c>
      <c r="N12" s="60">
        <f t="shared" si="4"/>
        <v>119</v>
      </c>
      <c r="O12" s="60">
        <f t="shared" si="4"/>
        <v>119</v>
      </c>
      <c r="P12" s="60">
        <f t="shared" si="4"/>
        <v>119</v>
      </c>
      <c r="Q12" s="60">
        <f t="shared" si="4"/>
        <v>119</v>
      </c>
      <c r="R12" s="60">
        <f t="shared" si="4"/>
        <v>119</v>
      </c>
      <c r="S12" s="60">
        <f t="shared" si="4"/>
        <v>119</v>
      </c>
      <c r="T12" s="60">
        <f t="shared" si="4"/>
        <v>119</v>
      </c>
      <c r="U12" s="60">
        <f t="shared" si="4"/>
        <v>119</v>
      </c>
      <c r="V12" s="60">
        <f t="shared" si="4"/>
        <v>119</v>
      </c>
      <c r="W12" s="55">
        <f t="shared" si="4"/>
        <v>119</v>
      </c>
    </row>
    <row r="13" spans="1:23" ht="57.6" x14ac:dyDescent="0.3">
      <c r="A13" s="6">
        <v>10</v>
      </c>
      <c r="B13" s="54" t="s">
        <v>77</v>
      </c>
      <c r="C13" s="54" t="s">
        <v>78</v>
      </c>
      <c r="D13" s="8" t="s">
        <v>4</v>
      </c>
      <c r="E13" s="49" t="s">
        <v>111</v>
      </c>
      <c r="F13" s="50" t="s">
        <v>63</v>
      </c>
      <c r="G13" s="50">
        <v>12</v>
      </c>
      <c r="H13" s="10">
        <v>250</v>
      </c>
      <c r="I13" s="10">
        <f>H13*19%</f>
        <v>47.5</v>
      </c>
      <c r="J13" s="10">
        <f t="shared" ref="J13" si="5">G13*H13</f>
        <v>3000</v>
      </c>
      <c r="K13" s="10">
        <f t="shared" si="2"/>
        <v>3570</v>
      </c>
      <c r="L13" s="59">
        <f>$H13+$I13</f>
        <v>297.5</v>
      </c>
      <c r="M13" s="60">
        <f t="shared" si="4"/>
        <v>297.5</v>
      </c>
      <c r="N13" s="60">
        <f t="shared" si="4"/>
        <v>297.5</v>
      </c>
      <c r="O13" s="60">
        <f t="shared" si="4"/>
        <v>297.5</v>
      </c>
      <c r="P13" s="60">
        <f t="shared" si="4"/>
        <v>297.5</v>
      </c>
      <c r="Q13" s="60">
        <f t="shared" si="4"/>
        <v>297.5</v>
      </c>
      <c r="R13" s="60">
        <f t="shared" si="4"/>
        <v>297.5</v>
      </c>
      <c r="S13" s="60">
        <f t="shared" si="4"/>
        <v>297.5</v>
      </c>
      <c r="T13" s="60">
        <f t="shared" si="4"/>
        <v>297.5</v>
      </c>
      <c r="U13" s="60">
        <f t="shared" si="4"/>
        <v>297.5</v>
      </c>
      <c r="V13" s="60">
        <f t="shared" si="4"/>
        <v>297.5</v>
      </c>
      <c r="W13" s="55">
        <f t="shared" si="4"/>
        <v>297.5</v>
      </c>
    </row>
    <row r="14" spans="1:23" ht="100.8" x14ac:dyDescent="0.3">
      <c r="A14" s="6">
        <v>11</v>
      </c>
      <c r="B14" s="54" t="s">
        <v>80</v>
      </c>
      <c r="C14" s="54" t="s">
        <v>81</v>
      </c>
      <c r="D14" s="8" t="s">
        <v>5</v>
      </c>
      <c r="E14" s="49" t="s">
        <v>111</v>
      </c>
      <c r="F14" s="50" t="s">
        <v>63</v>
      </c>
      <c r="G14" s="50">
        <v>10</v>
      </c>
      <c r="H14" s="10">
        <v>106</v>
      </c>
      <c r="I14" s="10">
        <f>H14*19%</f>
        <v>20.14</v>
      </c>
      <c r="J14" s="10">
        <f t="shared" si="1"/>
        <v>1060</v>
      </c>
      <c r="K14" s="10">
        <f t="shared" si="2"/>
        <v>1261.4000000000001</v>
      </c>
      <c r="L14" s="59"/>
      <c r="M14" s="60"/>
      <c r="N14" s="60">
        <f t="shared" si="4"/>
        <v>126.14</v>
      </c>
      <c r="O14" s="60">
        <f t="shared" si="4"/>
        <v>126.14</v>
      </c>
      <c r="P14" s="60">
        <f t="shared" si="4"/>
        <v>126.14</v>
      </c>
      <c r="Q14" s="60">
        <f t="shared" si="4"/>
        <v>126.14</v>
      </c>
      <c r="R14" s="60">
        <f t="shared" si="4"/>
        <v>126.14</v>
      </c>
      <c r="S14" s="60">
        <f t="shared" si="4"/>
        <v>126.14</v>
      </c>
      <c r="T14" s="60">
        <f t="shared" si="4"/>
        <v>126.14</v>
      </c>
      <c r="U14" s="60">
        <f t="shared" si="4"/>
        <v>126.14</v>
      </c>
      <c r="V14" s="60">
        <f t="shared" si="4"/>
        <v>126.14</v>
      </c>
      <c r="W14" s="55">
        <f t="shared" si="4"/>
        <v>126.14</v>
      </c>
    </row>
    <row r="15" spans="1:23" x14ac:dyDescent="0.3">
      <c r="A15" s="6">
        <v>12</v>
      </c>
      <c r="B15" s="54"/>
      <c r="C15" s="54"/>
      <c r="D15" s="8"/>
      <c r="E15" s="49"/>
      <c r="F15" s="50"/>
      <c r="G15" s="50"/>
      <c r="H15" s="10"/>
      <c r="I15" s="10"/>
      <c r="J15" s="10">
        <f t="shared" si="1"/>
        <v>0</v>
      </c>
      <c r="K15" s="10">
        <f t="shared" si="2"/>
        <v>0</v>
      </c>
      <c r="L15" s="12"/>
      <c r="M15" s="13"/>
      <c r="N15" s="13"/>
      <c r="O15" s="13"/>
      <c r="P15" s="13"/>
      <c r="Q15" s="13"/>
      <c r="R15" s="13"/>
      <c r="S15" s="13"/>
      <c r="T15" s="13"/>
      <c r="U15" s="13"/>
      <c r="V15" s="13"/>
      <c r="W15" s="11"/>
    </row>
    <row r="16" spans="1:23" x14ac:dyDescent="0.3">
      <c r="A16" s="6">
        <v>13</v>
      </c>
      <c r="B16" s="54"/>
      <c r="C16" s="54"/>
      <c r="D16" s="8"/>
      <c r="E16" s="49"/>
      <c r="F16" s="50"/>
      <c r="G16" s="50"/>
      <c r="H16" s="10"/>
      <c r="I16" s="10"/>
      <c r="J16" s="10">
        <f t="shared" si="1"/>
        <v>0</v>
      </c>
      <c r="K16" s="10">
        <f t="shared" si="2"/>
        <v>0</v>
      </c>
      <c r="L16" s="12"/>
      <c r="M16" s="13"/>
      <c r="N16" s="13"/>
      <c r="O16" s="13"/>
      <c r="P16" s="13"/>
      <c r="Q16" s="13"/>
      <c r="R16" s="13"/>
      <c r="S16" s="13"/>
      <c r="T16" s="13"/>
      <c r="U16" s="13"/>
      <c r="V16" s="13"/>
      <c r="W16" s="11"/>
    </row>
    <row r="17" spans="1:23" x14ac:dyDescent="0.3">
      <c r="A17" s="6">
        <v>14</v>
      </c>
      <c r="B17" s="54"/>
      <c r="C17" s="54"/>
      <c r="D17" s="8"/>
      <c r="E17" s="49"/>
      <c r="F17" s="50"/>
      <c r="G17" s="50"/>
      <c r="H17" s="10"/>
      <c r="I17" s="10"/>
      <c r="J17" s="10">
        <f t="shared" si="1"/>
        <v>0</v>
      </c>
      <c r="K17" s="10">
        <f t="shared" si="2"/>
        <v>0</v>
      </c>
      <c r="L17" s="12"/>
      <c r="M17" s="13"/>
      <c r="N17" s="13"/>
      <c r="O17" s="13"/>
      <c r="P17" s="13"/>
      <c r="Q17" s="13"/>
      <c r="R17" s="13"/>
      <c r="S17" s="13"/>
      <c r="T17" s="13"/>
      <c r="U17" s="13"/>
      <c r="V17" s="13"/>
      <c r="W17" s="11"/>
    </row>
    <row r="18" spans="1:23" ht="15" thickBot="1" x14ac:dyDescent="0.35">
      <c r="A18" s="6">
        <v>15</v>
      </c>
      <c r="B18" s="54"/>
      <c r="C18" s="54"/>
      <c r="D18" s="8"/>
      <c r="E18" s="49"/>
      <c r="F18" s="50"/>
      <c r="G18" s="50"/>
      <c r="H18" s="10"/>
      <c r="I18" s="10"/>
      <c r="J18" s="10">
        <f t="shared" si="1"/>
        <v>0</v>
      </c>
      <c r="K18" s="10">
        <f t="shared" si="2"/>
        <v>0</v>
      </c>
      <c r="L18" s="24"/>
      <c r="M18" s="25"/>
      <c r="N18" s="25"/>
      <c r="O18" s="25"/>
      <c r="P18" s="25"/>
      <c r="Q18" s="25"/>
      <c r="R18" s="25"/>
      <c r="S18" s="25"/>
      <c r="T18" s="25"/>
      <c r="U18" s="25"/>
      <c r="V18" s="25"/>
      <c r="W18" s="23"/>
    </row>
    <row r="19" spans="1:23" s="1" customFormat="1" ht="16.8" thickBot="1" x14ac:dyDescent="0.4">
      <c r="A19" s="100" t="s">
        <v>52</v>
      </c>
      <c r="B19" s="101"/>
      <c r="C19" s="101"/>
      <c r="D19" s="101"/>
      <c r="E19" s="101"/>
      <c r="F19" s="101"/>
      <c r="G19" s="101"/>
      <c r="H19" s="101"/>
      <c r="I19" s="102"/>
      <c r="J19" s="35">
        <f t="shared" ref="J19:W19" si="6">SUM(J4:J18)</f>
        <v>105396</v>
      </c>
      <c r="K19" s="35">
        <f t="shared" si="6"/>
        <v>110993.4</v>
      </c>
      <c r="L19" s="34">
        <f t="shared" si="6"/>
        <v>34233.5</v>
      </c>
      <c r="M19" s="35">
        <f t="shared" si="6"/>
        <v>6863.5</v>
      </c>
      <c r="N19" s="35">
        <f t="shared" si="6"/>
        <v>6989.64</v>
      </c>
      <c r="O19" s="35">
        <f t="shared" si="6"/>
        <v>6989.64</v>
      </c>
      <c r="P19" s="35">
        <f t="shared" si="6"/>
        <v>6989.64</v>
      </c>
      <c r="Q19" s="35">
        <f t="shared" si="6"/>
        <v>6989.64</v>
      </c>
      <c r="R19" s="35">
        <f t="shared" si="6"/>
        <v>6989.64</v>
      </c>
      <c r="S19" s="35">
        <f t="shared" si="6"/>
        <v>6989.64</v>
      </c>
      <c r="T19" s="35">
        <f t="shared" si="6"/>
        <v>6989.64</v>
      </c>
      <c r="U19" s="35">
        <f t="shared" si="6"/>
        <v>6989.64</v>
      </c>
      <c r="V19" s="35">
        <f t="shared" si="6"/>
        <v>6989.64</v>
      </c>
      <c r="W19" s="36">
        <f t="shared" si="6"/>
        <v>6989.64</v>
      </c>
    </row>
    <row r="20" spans="1:23" ht="15.75" customHeight="1" x14ac:dyDescent="0.3">
      <c r="A20" s="116" t="s">
        <v>54</v>
      </c>
      <c r="B20" s="117"/>
      <c r="C20" s="117"/>
      <c r="D20" s="117"/>
      <c r="E20" s="117"/>
      <c r="F20" s="117"/>
      <c r="G20" s="117"/>
      <c r="H20" s="117"/>
      <c r="I20" s="117"/>
      <c r="J20" s="117"/>
      <c r="K20" s="117"/>
      <c r="L20" s="14"/>
      <c r="M20" s="15"/>
      <c r="N20" s="15"/>
      <c r="O20" s="15"/>
      <c r="P20" s="15"/>
      <c r="Q20" s="15"/>
      <c r="R20" s="15"/>
      <c r="S20" s="15"/>
      <c r="T20" s="15"/>
      <c r="U20" s="15"/>
      <c r="V20" s="15"/>
      <c r="W20" s="16"/>
    </row>
    <row r="21" spans="1:23" ht="72" x14ac:dyDescent="0.3">
      <c r="A21" s="6">
        <v>26</v>
      </c>
      <c r="B21" s="54" t="s">
        <v>72</v>
      </c>
      <c r="C21" s="54" t="s">
        <v>82</v>
      </c>
      <c r="D21" s="17" t="s">
        <v>4</v>
      </c>
      <c r="E21" s="50" t="s">
        <v>111</v>
      </c>
      <c r="F21" s="50" t="s">
        <v>63</v>
      </c>
      <c r="G21" s="50">
        <v>1</v>
      </c>
      <c r="H21" s="10">
        <v>5090</v>
      </c>
      <c r="I21" s="10">
        <f>H21*19%</f>
        <v>967.1</v>
      </c>
      <c r="J21" s="10">
        <f t="shared" ref="J21:J30" si="7">G21*H21</f>
        <v>5090</v>
      </c>
      <c r="K21" s="10">
        <f t="shared" ref="K21:K30" si="8">G21*(H21+I21)</f>
        <v>6057.1</v>
      </c>
      <c r="L21" s="59"/>
      <c r="M21" s="13"/>
      <c r="N21" s="13"/>
      <c r="O21" s="13"/>
      <c r="P21" s="13"/>
      <c r="Q21" s="13"/>
      <c r="R21" s="13"/>
      <c r="S21" s="13"/>
      <c r="T21" s="13"/>
      <c r="U21" s="13"/>
      <c r="V21" s="13"/>
      <c r="W21" s="55">
        <f>K21</f>
        <v>6057.1</v>
      </c>
    </row>
    <row r="22" spans="1:23" ht="100.8" x14ac:dyDescent="0.3">
      <c r="A22" s="18">
        <v>27</v>
      </c>
      <c r="B22" s="56" t="s">
        <v>67</v>
      </c>
      <c r="C22" s="56" t="s">
        <v>68</v>
      </c>
      <c r="D22" s="8" t="s">
        <v>5</v>
      </c>
      <c r="E22" s="49" t="s">
        <v>111</v>
      </c>
      <c r="F22" s="49" t="s">
        <v>69</v>
      </c>
      <c r="G22" s="49">
        <v>1</v>
      </c>
      <c r="H22" s="9">
        <v>26000</v>
      </c>
      <c r="I22" s="10">
        <f>H22*19%</f>
        <v>4940</v>
      </c>
      <c r="J22" s="10">
        <f t="shared" si="7"/>
        <v>26000</v>
      </c>
      <c r="K22" s="10">
        <f t="shared" si="8"/>
        <v>30940</v>
      </c>
      <c r="L22" s="59"/>
      <c r="M22" s="21"/>
      <c r="N22" s="21"/>
      <c r="O22" s="21"/>
      <c r="P22" s="21"/>
      <c r="Q22" s="21"/>
      <c r="R22" s="21"/>
      <c r="S22" s="21"/>
      <c r="T22" s="21"/>
      <c r="U22" s="21"/>
      <c r="V22" s="21"/>
      <c r="W22" s="55">
        <f>K22</f>
        <v>30940</v>
      </c>
    </row>
    <row r="23" spans="1:23" x14ac:dyDescent="0.3">
      <c r="A23" s="18">
        <v>28</v>
      </c>
      <c r="B23" s="56"/>
      <c r="C23" s="56"/>
      <c r="D23" s="8"/>
      <c r="E23" s="49"/>
      <c r="F23" s="49"/>
      <c r="G23" s="49"/>
      <c r="H23" s="9"/>
      <c r="I23" s="9"/>
      <c r="J23" s="10">
        <f t="shared" si="7"/>
        <v>0</v>
      </c>
      <c r="K23" s="10">
        <f t="shared" si="8"/>
        <v>0</v>
      </c>
      <c r="L23" s="20"/>
      <c r="M23" s="21"/>
      <c r="N23" s="21"/>
      <c r="O23" s="21"/>
      <c r="P23" s="21"/>
      <c r="Q23" s="21"/>
      <c r="R23" s="21"/>
      <c r="S23" s="21"/>
      <c r="T23" s="21"/>
      <c r="U23" s="21"/>
      <c r="V23" s="21"/>
      <c r="W23" s="19"/>
    </row>
    <row r="24" spans="1:23" x14ac:dyDescent="0.3">
      <c r="A24" s="18">
        <v>29</v>
      </c>
      <c r="B24" s="56"/>
      <c r="C24" s="56"/>
      <c r="D24" s="8"/>
      <c r="E24" s="49"/>
      <c r="F24" s="49"/>
      <c r="G24" s="49"/>
      <c r="H24" s="9"/>
      <c r="I24" s="9"/>
      <c r="J24" s="10">
        <f t="shared" si="7"/>
        <v>0</v>
      </c>
      <c r="K24" s="10">
        <f t="shared" si="8"/>
        <v>0</v>
      </c>
      <c r="L24" s="20"/>
      <c r="M24" s="21"/>
      <c r="N24" s="21"/>
      <c r="O24" s="21"/>
      <c r="P24" s="21"/>
      <c r="Q24" s="21"/>
      <c r="R24" s="21"/>
      <c r="S24" s="21"/>
      <c r="T24" s="21"/>
      <c r="U24" s="21"/>
      <c r="V24" s="21"/>
      <c r="W24" s="19"/>
    </row>
    <row r="25" spans="1:23" x14ac:dyDescent="0.3">
      <c r="A25" s="18">
        <v>30</v>
      </c>
      <c r="B25" s="56"/>
      <c r="C25" s="56"/>
      <c r="D25" s="8"/>
      <c r="E25" s="49"/>
      <c r="F25" s="49"/>
      <c r="G25" s="49"/>
      <c r="H25" s="9"/>
      <c r="I25" s="9"/>
      <c r="J25" s="10">
        <f t="shared" si="7"/>
        <v>0</v>
      </c>
      <c r="K25" s="10">
        <f t="shared" si="8"/>
        <v>0</v>
      </c>
      <c r="L25" s="20"/>
      <c r="M25" s="21"/>
      <c r="N25" s="21"/>
      <c r="O25" s="21"/>
      <c r="P25" s="21"/>
      <c r="Q25" s="21"/>
      <c r="R25" s="21"/>
      <c r="S25" s="21"/>
      <c r="T25" s="21"/>
      <c r="U25" s="21"/>
      <c r="V25" s="21"/>
      <c r="W25" s="19"/>
    </row>
    <row r="26" spans="1:23" x14ac:dyDescent="0.3">
      <c r="A26" s="18">
        <v>31</v>
      </c>
      <c r="B26" s="54"/>
      <c r="C26" s="54"/>
      <c r="D26" s="8"/>
      <c r="E26" s="49"/>
      <c r="F26" s="50"/>
      <c r="G26" s="50"/>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4"/>
      <c r="C27" s="54"/>
      <c r="D27" s="8"/>
      <c r="E27" s="49"/>
      <c r="F27" s="50"/>
      <c r="G27" s="50"/>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4"/>
      <c r="C28" s="54"/>
      <c r="D28" s="8"/>
      <c r="E28" s="49"/>
      <c r="F28" s="50"/>
      <c r="G28" s="50"/>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4"/>
      <c r="C29" s="54"/>
      <c r="D29" s="8"/>
      <c r="E29" s="49"/>
      <c r="F29" s="50"/>
      <c r="G29" s="50"/>
      <c r="H29" s="10"/>
      <c r="I29" s="10"/>
      <c r="J29" s="10">
        <f t="shared" si="7"/>
        <v>0</v>
      </c>
      <c r="K29" s="10">
        <f t="shared" si="8"/>
        <v>0</v>
      </c>
      <c r="L29" s="12"/>
      <c r="M29" s="13"/>
      <c r="N29" s="13"/>
      <c r="O29" s="13"/>
      <c r="P29" s="13"/>
      <c r="Q29" s="13"/>
      <c r="R29" s="13"/>
      <c r="S29" s="13"/>
      <c r="T29" s="13"/>
      <c r="U29" s="13"/>
      <c r="V29" s="13"/>
      <c r="W29" s="11"/>
    </row>
    <row r="30" spans="1:23" ht="15" thickBot="1" x14ac:dyDescent="0.35">
      <c r="A30" s="18">
        <v>35</v>
      </c>
      <c r="B30" s="57"/>
      <c r="C30" s="57"/>
      <c r="D30" s="8"/>
      <c r="E30" s="49"/>
      <c r="F30" s="51"/>
      <c r="G30" s="51"/>
      <c r="H30" s="22"/>
      <c r="I30" s="22"/>
      <c r="J30" s="10">
        <f t="shared" si="7"/>
        <v>0</v>
      </c>
      <c r="K30" s="10">
        <f t="shared" si="8"/>
        <v>0</v>
      </c>
      <c r="L30" s="24"/>
      <c r="M30" s="25"/>
      <c r="N30" s="25"/>
      <c r="O30" s="25"/>
      <c r="P30" s="25"/>
      <c r="Q30" s="25"/>
      <c r="R30" s="25"/>
      <c r="S30" s="25"/>
      <c r="T30" s="25"/>
      <c r="U30" s="25"/>
      <c r="V30" s="25"/>
      <c r="W30" s="23"/>
    </row>
    <row r="31" spans="1:23" s="1" customFormat="1" ht="16.8" thickBot="1" x14ac:dyDescent="0.4">
      <c r="A31" s="100" t="s">
        <v>53</v>
      </c>
      <c r="B31" s="101"/>
      <c r="C31" s="101"/>
      <c r="D31" s="101"/>
      <c r="E31" s="101"/>
      <c r="F31" s="101"/>
      <c r="G31" s="101"/>
      <c r="H31" s="101"/>
      <c r="I31" s="102"/>
      <c r="J31" s="35">
        <f t="shared" ref="J31:W31" si="9">SUM(J21:J30)</f>
        <v>31090</v>
      </c>
      <c r="K31" s="35">
        <f t="shared" si="9"/>
        <v>36997.1</v>
      </c>
      <c r="L31" s="34">
        <f t="shared" si="9"/>
        <v>0</v>
      </c>
      <c r="M31" s="35">
        <f t="shared" si="9"/>
        <v>0</v>
      </c>
      <c r="N31" s="35">
        <f t="shared" si="9"/>
        <v>0</v>
      </c>
      <c r="O31" s="35">
        <f t="shared" si="9"/>
        <v>0</v>
      </c>
      <c r="P31" s="35">
        <f t="shared" si="9"/>
        <v>0</v>
      </c>
      <c r="Q31" s="35">
        <f t="shared" si="9"/>
        <v>0</v>
      </c>
      <c r="R31" s="35">
        <f t="shared" si="9"/>
        <v>0</v>
      </c>
      <c r="S31" s="35">
        <f t="shared" si="9"/>
        <v>0</v>
      </c>
      <c r="T31" s="35">
        <f t="shared" si="9"/>
        <v>0</v>
      </c>
      <c r="U31" s="35">
        <f t="shared" si="9"/>
        <v>0</v>
      </c>
      <c r="V31" s="35">
        <f t="shared" si="9"/>
        <v>0</v>
      </c>
      <c r="W31" s="36">
        <f t="shared" si="9"/>
        <v>36997.1</v>
      </c>
    </row>
    <row r="32" spans="1:23" s="1" customFormat="1" ht="16.8" thickBot="1" x14ac:dyDescent="0.4">
      <c r="A32" s="121" t="s">
        <v>47</v>
      </c>
      <c r="B32" s="122"/>
      <c r="C32" s="122"/>
      <c r="D32" s="122"/>
      <c r="E32" s="122"/>
      <c r="F32" s="122"/>
      <c r="G32" s="122"/>
      <c r="H32" s="122"/>
      <c r="I32" s="123"/>
      <c r="J32" s="37">
        <f>J19+J31</f>
        <v>136486</v>
      </c>
      <c r="K32" s="38">
        <f t="shared" ref="K32:V32" si="10">K19+K31</f>
        <v>147990.5</v>
      </c>
      <c r="L32" s="37">
        <f t="shared" si="10"/>
        <v>34233.5</v>
      </c>
      <c r="M32" s="38">
        <f t="shared" si="10"/>
        <v>6863.5</v>
      </c>
      <c r="N32" s="38">
        <f t="shared" si="10"/>
        <v>6989.64</v>
      </c>
      <c r="O32" s="38">
        <f t="shared" si="10"/>
        <v>6989.64</v>
      </c>
      <c r="P32" s="38">
        <f t="shared" si="10"/>
        <v>6989.64</v>
      </c>
      <c r="Q32" s="38">
        <f t="shared" si="10"/>
        <v>6989.64</v>
      </c>
      <c r="R32" s="38">
        <f t="shared" si="10"/>
        <v>6989.64</v>
      </c>
      <c r="S32" s="38">
        <f t="shared" si="10"/>
        <v>6989.64</v>
      </c>
      <c r="T32" s="38">
        <f t="shared" si="10"/>
        <v>6989.64</v>
      </c>
      <c r="U32" s="38">
        <f t="shared" si="10"/>
        <v>6989.64</v>
      </c>
      <c r="V32" s="38">
        <f t="shared" si="10"/>
        <v>6989.64</v>
      </c>
      <c r="W32" s="39">
        <f>W19+W31</f>
        <v>43986.74</v>
      </c>
    </row>
    <row r="33" spans="1:6" ht="15" thickBot="1" x14ac:dyDescent="0.35"/>
    <row r="34" spans="1:6" ht="27" customHeight="1" thickBot="1" x14ac:dyDescent="0.35">
      <c r="A34" s="111" t="s">
        <v>49</v>
      </c>
      <c r="B34" s="112"/>
      <c r="C34" s="112"/>
      <c r="D34" s="113"/>
      <c r="E34" s="29">
        <f>E35+E36</f>
        <v>148000</v>
      </c>
      <c r="F34" s="30" t="s">
        <v>50</v>
      </c>
    </row>
    <row r="35" spans="1:6" ht="38.25" customHeight="1" x14ac:dyDescent="0.3">
      <c r="A35" s="105" t="s">
        <v>56</v>
      </c>
      <c r="B35" s="106"/>
      <c r="C35" s="106"/>
      <c r="D35" s="106"/>
      <c r="E35" s="40">
        <v>111000</v>
      </c>
      <c r="F35" s="41" t="s">
        <v>50</v>
      </c>
    </row>
    <row r="36" spans="1:6" ht="69.75" customHeight="1" thickBot="1" x14ac:dyDescent="0.35">
      <c r="A36" s="109" t="s">
        <v>57</v>
      </c>
      <c r="B36" s="110"/>
      <c r="C36" s="110"/>
      <c r="D36" s="110"/>
      <c r="E36" s="42">
        <v>37000</v>
      </c>
      <c r="F36" s="43" t="s">
        <v>50</v>
      </c>
    </row>
  </sheetData>
  <mergeCells count="20">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'Cheltuieli Eligibile'!$D$63</xm:f>
          </x14:formula1>
          <xm:sqref>D9</xm:sqref>
        </x14:dataValidation>
        <x14:dataValidation type="list" allowBlank="1" showInputMessage="1" showErrorMessage="1" xr:uid="{00000000-0002-0000-0100-000001000000}">
          <x14:formula1>
            <xm:f>'Cheltuieli Eligibile'!$C$2:$C$24</xm:f>
          </x14:formula1>
          <xm:sqref>D10:D18 D21:D30 D4:D8</xm:sqref>
        </x14:dataValidation>
        <x14:dataValidation type="list" allowBlank="1" showInputMessage="1" showErrorMessage="1" xr:uid="{00000000-0002-0000-0100-000002000000}">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4"/>
  <sheetViews>
    <sheetView topLeftCell="A25" workbookViewId="0">
      <selection activeCell="B45" sqref="B45"/>
    </sheetView>
  </sheetViews>
  <sheetFormatPr defaultColWidth="9.109375" defaultRowHeight="14.4" x14ac:dyDescent="0.3"/>
  <cols>
    <col min="1" max="1" width="5.88671875" style="5" customWidth="1"/>
    <col min="2" max="2" width="70" style="5" customWidth="1"/>
    <col min="3" max="3" width="76" style="44" customWidth="1"/>
    <col min="4" max="4" width="8.88671875" style="5" customWidth="1"/>
    <col min="5" max="16384" width="9.109375" style="5"/>
  </cols>
  <sheetData>
    <row r="1" spans="1:3" ht="15" thickBot="1" x14ac:dyDescent="0.35">
      <c r="A1" s="124" t="s">
        <v>60</v>
      </c>
      <c r="B1" s="125"/>
      <c r="C1" s="126"/>
    </row>
    <row r="2" spans="1:3" x14ac:dyDescent="0.3">
      <c r="A2" s="127" t="s">
        <v>59</v>
      </c>
      <c r="B2" s="130" t="s">
        <v>0</v>
      </c>
      <c r="C2" s="47" t="s">
        <v>1</v>
      </c>
    </row>
    <row r="3" spans="1:3" x14ac:dyDescent="0.3">
      <c r="A3" s="128"/>
      <c r="B3" s="131"/>
      <c r="C3" s="46" t="s">
        <v>21</v>
      </c>
    </row>
    <row r="4" spans="1:3" ht="28.8" x14ac:dyDescent="0.3">
      <c r="A4" s="128"/>
      <c r="B4" s="131"/>
      <c r="C4" s="46" t="s">
        <v>2</v>
      </c>
    </row>
    <row r="5" spans="1:3" x14ac:dyDescent="0.3">
      <c r="A5" s="128"/>
      <c r="B5" s="132" t="s">
        <v>3</v>
      </c>
      <c r="C5" s="46" t="s">
        <v>22</v>
      </c>
    </row>
    <row r="6" spans="1:3" x14ac:dyDescent="0.3">
      <c r="A6" s="128"/>
      <c r="B6" s="132"/>
      <c r="C6" s="46" t="s">
        <v>23</v>
      </c>
    </row>
    <row r="7" spans="1:3" ht="57.6" x14ac:dyDescent="0.3">
      <c r="A7" s="128"/>
      <c r="B7" s="132"/>
      <c r="C7" s="46" t="s">
        <v>24</v>
      </c>
    </row>
    <row r="8" spans="1:3" x14ac:dyDescent="0.3">
      <c r="A8" s="128"/>
      <c r="B8" s="132"/>
      <c r="C8" s="46" t="s">
        <v>25</v>
      </c>
    </row>
    <row r="9" spans="1:3" ht="28.8" x14ac:dyDescent="0.3">
      <c r="A9" s="128"/>
      <c r="B9" s="48" t="s">
        <v>4</v>
      </c>
      <c r="C9" s="46" t="s">
        <v>4</v>
      </c>
    </row>
    <row r="10" spans="1:3" ht="57.6" x14ac:dyDescent="0.3">
      <c r="A10" s="128"/>
      <c r="B10" s="48" t="s">
        <v>5</v>
      </c>
      <c r="C10" s="46" t="s">
        <v>5</v>
      </c>
    </row>
    <row r="11" spans="1:3" ht="43.2" x14ac:dyDescent="0.3">
      <c r="A11" s="128"/>
      <c r="B11" s="48" t="s">
        <v>6</v>
      </c>
      <c r="C11" s="46" t="s">
        <v>6</v>
      </c>
    </row>
    <row r="12" spans="1:3" ht="57.6" x14ac:dyDescent="0.3">
      <c r="A12" s="128"/>
      <c r="B12" s="48" t="s">
        <v>7</v>
      </c>
      <c r="C12" s="46" t="s">
        <v>7</v>
      </c>
    </row>
    <row r="13" spans="1:3" x14ac:dyDescent="0.3">
      <c r="A13" s="128"/>
      <c r="B13" s="48" t="s">
        <v>8</v>
      </c>
      <c r="C13" s="46" t="s">
        <v>8</v>
      </c>
    </row>
    <row r="14" spans="1:3" x14ac:dyDescent="0.3">
      <c r="A14" s="128"/>
      <c r="B14" s="48" t="s">
        <v>9</v>
      </c>
      <c r="C14" s="46" t="s">
        <v>9</v>
      </c>
    </row>
    <row r="15" spans="1:3" ht="28.8" x14ac:dyDescent="0.3">
      <c r="A15" s="128"/>
      <c r="B15" s="48" t="s">
        <v>19</v>
      </c>
      <c r="C15" s="46" t="s">
        <v>19</v>
      </c>
    </row>
    <row r="16" spans="1:3" x14ac:dyDescent="0.3">
      <c r="A16" s="128"/>
      <c r="B16" s="48" t="s">
        <v>10</v>
      </c>
      <c r="C16" s="46" t="s">
        <v>10</v>
      </c>
    </row>
    <row r="17" spans="1:3" x14ac:dyDescent="0.3">
      <c r="A17" s="128"/>
      <c r="B17" s="48" t="s">
        <v>11</v>
      </c>
      <c r="C17" s="46" t="s">
        <v>11</v>
      </c>
    </row>
    <row r="18" spans="1:3" ht="28.8" x14ac:dyDescent="0.3">
      <c r="A18" s="128"/>
      <c r="B18" s="48" t="s">
        <v>12</v>
      </c>
      <c r="C18" s="46" t="s">
        <v>12</v>
      </c>
    </row>
    <row r="19" spans="1:3" x14ac:dyDescent="0.3">
      <c r="A19" s="128"/>
      <c r="B19" s="48" t="s">
        <v>13</v>
      </c>
      <c r="C19" s="46" t="s">
        <v>13</v>
      </c>
    </row>
    <row r="20" spans="1:3" ht="28.8" x14ac:dyDescent="0.3">
      <c r="A20" s="128"/>
      <c r="B20" s="48" t="s">
        <v>14</v>
      </c>
      <c r="C20" s="46" t="s">
        <v>14</v>
      </c>
    </row>
    <row r="21" spans="1:3" x14ac:dyDescent="0.3">
      <c r="A21" s="128"/>
      <c r="B21" s="132" t="s">
        <v>15</v>
      </c>
      <c r="C21" s="46" t="s">
        <v>16</v>
      </c>
    </row>
    <row r="22" spans="1:3" x14ac:dyDescent="0.3">
      <c r="A22" s="128"/>
      <c r="B22" s="132"/>
      <c r="C22" s="46" t="s">
        <v>17</v>
      </c>
    </row>
    <row r="23" spans="1:3" ht="28.8" x14ac:dyDescent="0.3">
      <c r="A23" s="128"/>
      <c r="B23" s="132"/>
      <c r="C23" s="46" t="s">
        <v>18</v>
      </c>
    </row>
    <row r="24" spans="1:3" ht="15" thickBot="1" x14ac:dyDescent="0.35">
      <c r="A24" s="129"/>
      <c r="B24" s="133"/>
      <c r="C24" s="64" t="s">
        <v>20</v>
      </c>
    </row>
    <row r="25" spans="1:3" ht="16.5" customHeight="1" x14ac:dyDescent="0.3">
      <c r="A25" s="45"/>
    </row>
    <row r="26" spans="1:3" x14ac:dyDescent="0.3">
      <c r="A26" s="45"/>
      <c r="B26" s="65" t="s">
        <v>83</v>
      </c>
    </row>
    <row r="27" spans="1:3" x14ac:dyDescent="0.3">
      <c r="A27" s="44"/>
      <c r="B27" s="66" t="s">
        <v>84</v>
      </c>
    </row>
    <row r="28" spans="1:3" x14ac:dyDescent="0.3">
      <c r="A28" s="44"/>
      <c r="B28" t="s">
        <v>85</v>
      </c>
    </row>
    <row r="29" spans="1:3" x14ac:dyDescent="0.3">
      <c r="B29" t="s">
        <v>86</v>
      </c>
    </row>
    <row r="30" spans="1:3" x14ac:dyDescent="0.3">
      <c r="B30"/>
    </row>
    <row r="31" spans="1:3" x14ac:dyDescent="0.3">
      <c r="B31" s="66"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5" t="s">
        <v>111</v>
      </c>
    </row>
    <row r="41" spans="2:2"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
  <sheetViews>
    <sheetView workbookViewId="0">
      <selection activeCell="G9" sqref="G9"/>
    </sheetView>
  </sheetViews>
  <sheetFormatPr defaultColWidth="9.109375" defaultRowHeight="15.6" x14ac:dyDescent="0.3"/>
  <cols>
    <col min="1" max="1" width="47.6640625" style="67" customWidth="1"/>
    <col min="2" max="2" width="9" style="67" bestFit="1" customWidth="1"/>
    <col min="3" max="3" width="8.5546875" style="67" bestFit="1" customWidth="1"/>
    <col min="4" max="4" width="8.44140625" style="67" bestFit="1" customWidth="1"/>
    <col min="5" max="16384" width="9.109375" style="67"/>
  </cols>
  <sheetData>
    <row r="1" spans="1:4" ht="15.75" customHeight="1" x14ac:dyDescent="0.35">
      <c r="A1" s="135" t="s">
        <v>94</v>
      </c>
      <c r="B1" s="135"/>
      <c r="C1" s="135"/>
      <c r="D1" s="135"/>
    </row>
    <row r="2" spans="1:4" x14ac:dyDescent="0.3">
      <c r="A2" s="68"/>
    </row>
    <row r="3" spans="1:4" ht="15.75" customHeight="1" x14ac:dyDescent="0.3">
      <c r="A3" s="136" t="s">
        <v>95</v>
      </c>
      <c r="B3" s="136"/>
      <c r="C3" s="136"/>
      <c r="D3" s="136"/>
    </row>
    <row r="4" spans="1:4" x14ac:dyDescent="0.3">
      <c r="A4" s="68" t="s">
        <v>96</v>
      </c>
    </row>
    <row r="5" spans="1:4" ht="31.2" x14ac:dyDescent="0.3">
      <c r="A5" s="69" t="s">
        <v>97</v>
      </c>
      <c r="B5" s="70" t="s">
        <v>98</v>
      </c>
      <c r="C5" s="70" t="s">
        <v>99</v>
      </c>
      <c r="D5" s="70" t="s">
        <v>100</v>
      </c>
    </row>
    <row r="6" spans="1:4" s="73" customFormat="1" x14ac:dyDescent="0.3">
      <c r="A6" s="71" t="s">
        <v>101</v>
      </c>
      <c r="B6" s="72">
        <v>49</v>
      </c>
      <c r="C6" s="72">
        <v>56</v>
      </c>
      <c r="D6" s="72">
        <v>63</v>
      </c>
    </row>
    <row r="7" spans="1:4" s="76" customFormat="1" x14ac:dyDescent="0.3">
      <c r="A7" s="74" t="s">
        <v>102</v>
      </c>
      <c r="B7" s="75">
        <v>36</v>
      </c>
      <c r="C7" s="75">
        <v>42</v>
      </c>
      <c r="D7" s="75">
        <v>47</v>
      </c>
    </row>
    <row r="8" spans="1:4" s="76" customFormat="1" x14ac:dyDescent="0.3">
      <c r="A8" s="74" t="s">
        <v>103</v>
      </c>
      <c r="B8" s="75">
        <f>B6+B7</f>
        <v>85</v>
      </c>
      <c r="C8" s="75">
        <f>C6+C7</f>
        <v>98</v>
      </c>
      <c r="D8" s="75">
        <f>D6+D7</f>
        <v>110</v>
      </c>
    </row>
    <row r="9" spans="1:4" x14ac:dyDescent="0.3">
      <c r="A9" s="77"/>
      <c r="B9" s="78"/>
      <c r="C9" s="78"/>
      <c r="D9" s="78"/>
    </row>
    <row r="10" spans="1:4" ht="30.75" customHeight="1" x14ac:dyDescent="0.3">
      <c r="A10" s="136" t="s">
        <v>104</v>
      </c>
      <c r="B10" s="136"/>
      <c r="C10" s="136"/>
      <c r="D10" s="136"/>
    </row>
    <row r="11" spans="1:4" ht="29.25" customHeight="1" x14ac:dyDescent="0.3">
      <c r="A11" s="134" t="s">
        <v>105</v>
      </c>
      <c r="B11" s="134"/>
      <c r="C11" s="134"/>
      <c r="D11" s="134"/>
    </row>
    <row r="12" spans="1:4" ht="31.2" x14ac:dyDescent="0.3">
      <c r="A12" s="69" t="s">
        <v>97</v>
      </c>
      <c r="B12" s="70" t="s">
        <v>98</v>
      </c>
      <c r="C12" s="70" t="s">
        <v>99</v>
      </c>
      <c r="D12" s="70" t="s">
        <v>100</v>
      </c>
    </row>
    <row r="13" spans="1:4" x14ac:dyDescent="0.3">
      <c r="A13" s="71" t="s">
        <v>101</v>
      </c>
      <c r="B13" s="72">
        <v>42</v>
      </c>
      <c r="C13" s="72">
        <v>49</v>
      </c>
      <c r="D13" s="72">
        <v>56</v>
      </c>
    </row>
    <row r="14" spans="1:4" s="76" customFormat="1" x14ac:dyDescent="0.3">
      <c r="A14" s="74" t="s">
        <v>102</v>
      </c>
      <c r="B14" s="75">
        <v>31</v>
      </c>
      <c r="C14" s="75">
        <v>36</v>
      </c>
      <c r="D14" s="75">
        <v>42</v>
      </c>
    </row>
    <row r="15" spans="1:4" s="76" customFormat="1" x14ac:dyDescent="0.3">
      <c r="A15" s="74" t="s">
        <v>103</v>
      </c>
      <c r="B15" s="75">
        <f>B13+B14</f>
        <v>73</v>
      </c>
      <c r="C15" s="75">
        <f>C13+C14</f>
        <v>85</v>
      </c>
      <c r="D15" s="75">
        <f>D13+D14</f>
        <v>98</v>
      </c>
    </row>
    <row r="16" spans="1:4" x14ac:dyDescent="0.3">
      <c r="A16" s="77"/>
      <c r="B16" s="78"/>
      <c r="C16" s="78"/>
      <c r="D16" s="78"/>
    </row>
    <row r="17" spans="1:4" ht="15.75" customHeight="1" x14ac:dyDescent="0.3">
      <c r="A17" s="136" t="s">
        <v>106</v>
      </c>
      <c r="B17" s="136"/>
      <c r="C17" s="136"/>
      <c r="D17" s="136"/>
    </row>
    <row r="18" spans="1:4" ht="45.75" customHeight="1" x14ac:dyDescent="0.3">
      <c r="A18" s="134" t="s">
        <v>107</v>
      </c>
      <c r="B18" s="134"/>
      <c r="C18" s="134"/>
      <c r="D18" s="134"/>
    </row>
    <row r="19" spans="1:4" ht="31.2" x14ac:dyDescent="0.3">
      <c r="A19" s="69" t="s">
        <v>97</v>
      </c>
      <c r="B19" s="70" t="s">
        <v>98</v>
      </c>
      <c r="C19" s="70" t="s">
        <v>99</v>
      </c>
      <c r="D19" s="70" t="s">
        <v>100</v>
      </c>
    </row>
    <row r="20" spans="1:4" x14ac:dyDescent="0.3">
      <c r="A20" s="71" t="s">
        <v>101</v>
      </c>
      <c r="B20" s="72">
        <v>35</v>
      </c>
      <c r="C20" s="72">
        <v>42</v>
      </c>
      <c r="D20" s="72">
        <v>49</v>
      </c>
    </row>
    <row r="21" spans="1:4" s="76" customFormat="1" x14ac:dyDescent="0.3">
      <c r="A21" s="74" t="s">
        <v>102</v>
      </c>
      <c r="B21" s="75">
        <v>26</v>
      </c>
      <c r="C21" s="75">
        <v>31</v>
      </c>
      <c r="D21" s="75">
        <v>36</v>
      </c>
    </row>
    <row r="22" spans="1:4" x14ac:dyDescent="0.3">
      <c r="A22" s="74" t="s">
        <v>103</v>
      </c>
      <c r="B22" s="75">
        <f>B20+B21</f>
        <v>61</v>
      </c>
      <c r="C22" s="75">
        <f>C20+C21</f>
        <v>73</v>
      </c>
      <c r="D22" s="75">
        <f>D20+D21</f>
        <v>85</v>
      </c>
    </row>
    <row r="23" spans="1:4" x14ac:dyDescent="0.3">
      <c r="A23" s="68"/>
    </row>
    <row r="24" spans="1:4" ht="45.75" customHeight="1" x14ac:dyDescent="0.3">
      <c r="A24" s="134" t="s">
        <v>108</v>
      </c>
      <c r="B24" s="134"/>
      <c r="C24" s="134"/>
      <c r="D24" s="134"/>
    </row>
    <row r="25" spans="1:4" ht="31.2" x14ac:dyDescent="0.3">
      <c r="A25" s="69" t="s">
        <v>97</v>
      </c>
      <c r="B25" s="70" t="s">
        <v>109</v>
      </c>
      <c r="C25" s="79" t="s">
        <v>110</v>
      </c>
    </row>
    <row r="26" spans="1:4" x14ac:dyDescent="0.3">
      <c r="A26" s="71" t="s">
        <v>101</v>
      </c>
      <c r="B26" s="72">
        <v>18</v>
      </c>
      <c r="C26" s="72">
        <v>25</v>
      </c>
      <c r="D26" s="80"/>
    </row>
    <row r="27" spans="1:4" s="76" customFormat="1" x14ac:dyDescent="0.3">
      <c r="A27" s="74" t="s">
        <v>102</v>
      </c>
      <c r="B27" s="75">
        <v>13</v>
      </c>
      <c r="C27" s="75">
        <v>18</v>
      </c>
    </row>
    <row r="28" spans="1:4" x14ac:dyDescent="0.3">
      <c r="A28" s="74" t="s">
        <v>103</v>
      </c>
      <c r="B28" s="75">
        <f>B26+B27</f>
        <v>31</v>
      </c>
      <c r="C28" s="75">
        <f>C26+C27</f>
        <v>43</v>
      </c>
      <c r="D28" s="78"/>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Daniel</cp:lastModifiedBy>
  <cp:lastPrinted>2019-01-27T11:13:30Z</cp:lastPrinted>
  <dcterms:created xsi:type="dcterms:W3CDTF">2018-04-26T16:04:39Z</dcterms:created>
  <dcterms:modified xsi:type="dcterms:W3CDTF">2019-01-27T12:32:27Z</dcterms:modified>
</cp:coreProperties>
</file>