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er 6\Desktop\Proiect Viorel RSUp\"/>
    </mc:Choice>
  </mc:AlternateContent>
  <bookViews>
    <workbookView xWindow="0" yWindow="0" windowWidth="20490" windowHeight="7755"/>
  </bookViews>
  <sheets>
    <sheet name="Buget Plan de afaceri_106932" sheetId="4" r:id="rId1"/>
    <sheet name="Cheltuieli Eligibile" sheetId="3" r:id="rId2"/>
    <sheet name="Plafon Salarii" sheetId="5" r:id="rId3"/>
  </sheets>
  <externalReferences>
    <externalReference r:id="rId4"/>
    <externalReference r:id="rId5"/>
  </externalReferences>
  <calcPr calcId="152511"/>
</workbook>
</file>

<file path=xl/calcChain.xml><?xml version="1.0" encoding="utf-8"?>
<calcChain xmlns="http://schemas.openxmlformats.org/spreadsheetml/2006/main">
  <c r="K14" i="4" l="1"/>
  <c r="J16" i="4" l="1"/>
  <c r="I16" i="4" l="1"/>
  <c r="K16" i="4" s="1"/>
  <c r="J12" i="4" l="1"/>
  <c r="I12" i="4"/>
  <c r="K12" i="4" s="1"/>
  <c r="M12" i="4" s="1"/>
  <c r="I8" i="4"/>
  <c r="K8" i="4" s="1"/>
  <c r="J8" i="4"/>
  <c r="W16" i="4" l="1"/>
  <c r="J11" i="4"/>
  <c r="I11" i="4"/>
  <c r="K11" i="4" s="1"/>
  <c r="O11" i="4" s="1"/>
  <c r="J10" i="4"/>
  <c r="I10" i="4"/>
  <c r="K10" i="4" s="1"/>
  <c r="J9" i="4"/>
  <c r="I9" i="4"/>
  <c r="K9" i="4" s="1"/>
  <c r="S9" i="4" l="1"/>
  <c r="O9" i="4"/>
  <c r="R9" i="4"/>
  <c r="Q9" i="4"/>
  <c r="T9" i="4"/>
  <c r="P9" i="4"/>
  <c r="U10" i="4"/>
  <c r="Q10" i="4"/>
  <c r="T10" i="4"/>
  <c r="P10" i="4"/>
  <c r="W10" i="4"/>
  <c r="S10" i="4"/>
  <c r="O10" i="4"/>
  <c r="V10" i="4"/>
  <c r="R10" i="4"/>
  <c r="N10" i="4"/>
  <c r="W7" i="4"/>
  <c r="V7" i="4"/>
  <c r="U7" i="4"/>
  <c r="T7" i="4"/>
  <c r="S7" i="4"/>
  <c r="R7" i="4"/>
  <c r="Q7" i="4"/>
  <c r="P7" i="4"/>
  <c r="O7" i="4"/>
  <c r="N7" i="4"/>
  <c r="K7" i="4"/>
  <c r="J7" i="4"/>
  <c r="W6" i="4"/>
  <c r="V6" i="4"/>
  <c r="U6" i="4"/>
  <c r="T6" i="4"/>
  <c r="S6" i="4"/>
  <c r="R6" i="4"/>
  <c r="Q6" i="4"/>
  <c r="P6" i="4"/>
  <c r="O6" i="4"/>
  <c r="N6" i="4"/>
  <c r="K6" i="4"/>
  <c r="J6" i="4"/>
  <c r="W5" i="4"/>
  <c r="V5" i="4"/>
  <c r="U5" i="4"/>
  <c r="T5" i="4"/>
  <c r="S5" i="4"/>
  <c r="R5" i="4"/>
  <c r="Q5" i="4"/>
  <c r="P5" i="4"/>
  <c r="O5" i="4"/>
  <c r="N5" i="4"/>
  <c r="K5" i="4"/>
  <c r="J5" i="4"/>
  <c r="W4" i="4"/>
  <c r="V4" i="4"/>
  <c r="U4" i="4"/>
  <c r="T4" i="4"/>
  <c r="S4" i="4"/>
  <c r="R4" i="4"/>
  <c r="Q4" i="4"/>
  <c r="P4" i="4"/>
  <c r="O4" i="4"/>
  <c r="N4" i="4"/>
  <c r="K4" i="4"/>
  <c r="J4" i="4"/>
  <c r="C28" i="5" l="1"/>
  <c r="B28" i="5"/>
  <c r="D22" i="5"/>
  <c r="C22" i="5"/>
  <c r="B22" i="5"/>
  <c r="D15" i="5"/>
  <c r="C15" i="5"/>
  <c r="B15" i="5"/>
  <c r="D8" i="5"/>
  <c r="C8" i="5"/>
  <c r="B8" i="5"/>
  <c r="J14" i="4" l="1"/>
  <c r="J18" i="4"/>
  <c r="J19" i="4" l="1"/>
  <c r="W18" i="4" l="1"/>
  <c r="V18" i="4"/>
  <c r="U18" i="4"/>
  <c r="T18" i="4"/>
  <c r="S18" i="4"/>
  <c r="R18" i="4"/>
  <c r="Q18" i="4"/>
  <c r="P18" i="4"/>
  <c r="O18" i="4"/>
  <c r="N18" i="4"/>
  <c r="M18" i="4"/>
  <c r="L18" i="4"/>
  <c r="K18" i="4"/>
  <c r="W14" i="4"/>
  <c r="V14" i="4"/>
  <c r="U14" i="4"/>
  <c r="T14" i="4"/>
  <c r="S14" i="4"/>
  <c r="R14" i="4"/>
  <c r="Q14" i="4"/>
  <c r="P14" i="4"/>
  <c r="O14" i="4"/>
  <c r="N14" i="4"/>
  <c r="M14" i="4"/>
  <c r="L14" i="4"/>
  <c r="E21" i="4"/>
  <c r="O19" i="4" l="1"/>
  <c r="S19" i="4"/>
  <c r="P19" i="4"/>
  <c r="L19" i="4"/>
  <c r="T19" i="4"/>
  <c r="W19" i="4"/>
  <c r="M19" i="4"/>
  <c r="Q19" i="4"/>
  <c r="U19" i="4"/>
  <c r="K19" i="4"/>
  <c r="N19" i="4"/>
  <c r="R19" i="4"/>
  <c r="V19" i="4"/>
</calcChain>
</file>

<file path=xl/sharedStrings.xml><?xml version="1.0" encoding="utf-8"?>
<sst xmlns="http://schemas.openxmlformats.org/spreadsheetml/2006/main" count="173" uniqueCount="109">
  <si>
    <t>1. Cheltuieli cu salariile personalului nou-angajat</t>
  </si>
  <si>
    <t>1.1. Cheltuieli salariale</t>
  </si>
  <si>
    <t>1.3. Contribuţii sociale aferente cheltuielilor salariale şi cheltuielilor asimilate acestora (contribuţii angajaţi şi angajatori)</t>
  </si>
  <si>
    <t>2. Cheltuieli cu deplasarea personalului întreprinderilor nou-înfiinţate:</t>
  </si>
  <si>
    <t>3. Cheltuieli aferente diverselor achiziţii de servicii specializate, pentru care beneficiarul ajutorului de minimis nu are expertiza necesară</t>
  </si>
  <si>
    <t>4. Cheltuieli cu achiziția de active fixe corporale (altele decât terenuri și imobile), obiecte de inventar, materii prime și materiale, inclusiv materiale consumabile, alte cheltuieli pentru investiţii necesare funcţionării întreprinderilor</t>
  </si>
  <si>
    <t>5. Cheltuieli cu închirierea de sedii (inclusiv depozite), spații pentru desfășurarea diverselor activițăți ale întreprinderii, echipamente, vehicule, diverse bunuri</t>
  </si>
  <si>
    <t>6. Cheltuieli de leasing fără achiziție (leasing operațional) aferente funcţionării întreprinderilor (rate de leasing operațional plătite de întreprindere pentru: echipamente, vehicule, diverse bunuri mobile și imobile)</t>
  </si>
  <si>
    <t>7. Utilităţi aferente funcţionării întreprinderilor</t>
  </si>
  <si>
    <t>8. Servicii de administrare a clădirilor aferente funcţionării întreprinderilor</t>
  </si>
  <si>
    <t>10. Arhivare de documente aferente funcţionării întreprinderilor</t>
  </si>
  <si>
    <t>11. Amortizare de active aferente funcţionării întreprinderilor</t>
  </si>
  <si>
    <t>12. Cheltuieli financiare şi juridice (notariale) aferente funcţionării întreprinderilor</t>
  </si>
  <si>
    <t>13. Conectare la reţele informatice aferente funcţionării întreprinderilor</t>
  </si>
  <si>
    <t>14. Cheltuieli de informare şi publicitate aferente funcţionării întreprinderilor</t>
  </si>
  <si>
    <t>15. Alte cheltuieli aferente funcţionării întreprinderilor</t>
  </si>
  <si>
    <t>15.1. Prelucrare de date</t>
  </si>
  <si>
    <t>15.2. Întreţinere, actualizare şi dezvoltare de aplicaţii informatice</t>
  </si>
  <si>
    <t>15.3. Achiziţionare de publicaţii, cărţi, reviste de specialitate relevante pentru operaţiune, în format tipărit şi/sau electronic</t>
  </si>
  <si>
    <t>9. Servicii de întreţinere şi reparare de echipamente şi mijloace de transport aferente funcţionării întreprinderilor</t>
  </si>
  <si>
    <t>15.4. Concesiuni, brevete, licenţe, mărci comerciale, drepturi şi active similare</t>
  </si>
  <si>
    <t>1.2. Onorarii / venituri asimilate salariilor pentru experți proprii/ cooptați</t>
  </si>
  <si>
    <t>2.1. Cheltuieli pentru cazare</t>
  </si>
  <si>
    <t>2.2. Cheltuieli cu diurna personalului propriu</t>
  </si>
  <si>
    <t>2.3. Cheltuieli pentru transportul persoanelor (inclusiv transportul efectuat cu mijloacele de transport în comun sau taxi, gară, autogară sau port şi locul delegării ori locul de cazare, precum şi transportul efectuat pe distanța dintre locul de cazare şi locul delegării)</t>
  </si>
  <si>
    <t>2.4. Taxe şi asigurări de călătorie și asigurări medicale aferente deplasării</t>
  </si>
  <si>
    <t>Denumire Cheltuiala</t>
  </si>
  <si>
    <t>Categorie cheltuiala</t>
  </si>
  <si>
    <t>Cost Unitar fara TVA</t>
  </si>
  <si>
    <t>Cantitate</t>
  </si>
  <si>
    <t>Unitate de masura</t>
  </si>
  <si>
    <t>Tip Cheltuiala</t>
  </si>
  <si>
    <t>TVA</t>
  </si>
  <si>
    <t>Total fara TVA</t>
  </si>
  <si>
    <t>Total cu TVA</t>
  </si>
  <si>
    <t>L1</t>
  </si>
  <si>
    <t>L2</t>
  </si>
  <si>
    <t>L3</t>
  </si>
  <si>
    <t>L4</t>
  </si>
  <si>
    <t>L5</t>
  </si>
  <si>
    <t>L6</t>
  </si>
  <si>
    <t>L7</t>
  </si>
  <si>
    <t>L8</t>
  </si>
  <si>
    <t>L9</t>
  </si>
  <si>
    <t>L10</t>
  </si>
  <si>
    <t>L11</t>
  </si>
  <si>
    <t>L12</t>
  </si>
  <si>
    <t>Buget Total Plan de Afaceri</t>
  </si>
  <si>
    <t>Nr. Crt.</t>
  </si>
  <si>
    <t>Buget Maxim Plan de afaceri</t>
  </si>
  <si>
    <t>lei</t>
  </si>
  <si>
    <t>Descriere Cheltuiala</t>
  </si>
  <si>
    <t>Buget Total Plan de Afaceri - TRANSA I</t>
  </si>
  <si>
    <t>Buget Total Plan de Afaceri - TRANSA II</t>
  </si>
  <si>
    <t>TRANSA II</t>
  </si>
  <si>
    <t>TRANSA I</t>
  </si>
  <si>
    <r>
      <rPr>
        <b/>
        <sz val="11"/>
        <color theme="1"/>
        <rFont val="Trebuchet MS"/>
        <family val="2"/>
        <charset val="238"/>
      </rPr>
      <t>Transa I -</t>
    </r>
    <r>
      <rPr>
        <sz val="11"/>
        <color theme="1"/>
        <rFont val="Trebuchet MS"/>
        <family val="2"/>
        <charset val="238"/>
      </rPr>
      <t xml:space="preserve"> max. 75% din valoarea ajutorului de minimis, aprobat pe baza planului de afaceri selectat castigator, prevazut in contractul de subventie. </t>
    </r>
  </si>
  <si>
    <r>
      <rPr>
        <b/>
        <sz val="11"/>
        <color theme="1"/>
        <rFont val="Trebuchet MS"/>
        <family val="2"/>
        <charset val="238"/>
      </rPr>
      <t xml:space="preserve">Transa II </t>
    </r>
    <r>
      <rPr>
        <sz val="11"/>
        <color theme="1"/>
        <rFont val="Trebuchet MS"/>
        <family val="2"/>
        <charset val="238"/>
      </rPr>
      <t>- diferenta pana la valoarea totala a ajutorului de minimis, dupa ce beneficiarul ajutorului de minimis face dovada ca a realizat din activitatea curenta, in max. 12 luni, venituri reprezentand minimum 30% din valoarea transei initiale. In cazul in care acest termen nu este respectat, transa finala nu se mai acorda.</t>
    </r>
  </si>
  <si>
    <t>Grafic estimativ lunar - cheltuieli plan de afaceri</t>
  </si>
  <si>
    <t>CHELTUIELI DIRECTE</t>
  </si>
  <si>
    <t>CHELTUIELI ELIGIBILE PLAN DE AFACERI ROMANIA START-UP PLUS</t>
  </si>
  <si>
    <t>luni</t>
  </si>
  <si>
    <t>buc</t>
  </si>
  <si>
    <t>Servicii contabilitate</t>
  </si>
  <si>
    <t>PLAFOANE de cheltuieli</t>
  </si>
  <si>
    <t>Cheltuieli pentru închirieri şi leasing, necesare derulării activităților proiectului</t>
  </si>
  <si>
    <t>Pentru închirierea de spaţii plafonul maxim eligibil este de 75 lei/mp/lună, inclusiv TVA.</t>
  </si>
  <si>
    <t>Pentru închirierea/leasingul operațional de autovehicule plafonul maxim eligibil este de 200 lei/zi, inclusiv TVA</t>
  </si>
  <si>
    <t>Pentru achiziţia de echipamente au fost stabilite plafoane pentru:</t>
  </si>
  <si>
    <t>* laptop/notebook - 4.000 lei inclusiv TVA;</t>
  </si>
  <si>
    <t>* computer desktop - 3.500 lei inclusiv TVA;</t>
  </si>
  <si>
    <t>* videoproiector - 2.500 lei inclusiv TVA;</t>
  </si>
  <si>
    <t>* imprimantă - 3.000 lei inclusiv TVA;</t>
  </si>
  <si>
    <t>* multifuncţională - 12.000 lei inclusiv TVA;</t>
  </si>
  <si>
    <t>* tabletă - 900 lei inclusiv TVA.</t>
  </si>
  <si>
    <t>Salarii POCU de la 1.01.2018</t>
  </si>
  <si>
    <t>Niveluri maximale ale remunerării managerului de proiect</t>
  </si>
  <si>
    <t>Nivel de remunerare – manager proiect</t>
  </si>
  <si>
    <t>Plafon maxim de decontare/experiența profesională specifică</t>
  </si>
  <si>
    <t>&lt;5 ani</t>
  </si>
  <si>
    <t>5-10 ani</t>
  </si>
  <si>
    <t>&gt; 10 ani</t>
  </si>
  <si>
    <t>Salariu NET pe oră</t>
  </si>
  <si>
    <t>Contributii Angajat + Angajator</t>
  </si>
  <si>
    <t>Salariu Complet pe oră</t>
  </si>
  <si>
    <t>Niveluri maximale ale remunerării personalului din cadrul echipei de implementare</t>
  </si>
  <si>
    <t>Nivel de remunerare – experți (expertiză națională și internațională), inclusiv coordonatorul din partea partenerului pentru activitățile acestuia</t>
  </si>
  <si>
    <t>Niveluri maximale ale remunerării personalului decontat la cheltuieli indirecte</t>
  </si>
  <si>
    <t>Nivel de remunerare a personalului suport pentru activitatea managerului de proiect (responsabilul financiar, personalul implicat în achiziții publice, consilier juridic, asistent manager, specialistul IT)</t>
  </si>
  <si>
    <t>Nivel de remunerare a personalului administrativ și auxiliar (secretariat, casier, contabil, arhivar, șofer, personal pentru curățenie, administrator de clădire, paznic, responsabil de medicina muncii, responsabil resurse umane etc.)</t>
  </si>
  <si>
    <t>&lt;3 ani</t>
  </si>
  <si>
    <t>3 ani si peste</t>
  </si>
  <si>
    <t>Ch. Fixa</t>
  </si>
  <si>
    <t>Ch. Variabila</t>
  </si>
  <si>
    <t>Campanie</t>
  </si>
  <si>
    <t>Achizitia de servicii de contabilitate lunar</t>
  </si>
  <si>
    <t>Consultanță pentru impementare plan afaceri</t>
  </si>
  <si>
    <t>Mostra trusă</t>
  </si>
  <si>
    <t>Materii prime, materiale, obiecte de inventar și materiale consumabile pentru producție trusă accesorii animale de companie</t>
  </si>
  <si>
    <t>Cheltuieli necesare pregatirea produselor finite comercializate de catre firma.</t>
  </si>
  <si>
    <t>Salariu net pentru specialist vânzări</t>
  </si>
  <si>
    <t>Salariu net pentru designer articole animale de companie</t>
  </si>
  <si>
    <t>Angajat cu CIM - 8 h/zi x 10 luni. Salariul net este de 1413 lei, echivalentul unui salariu brut de 2350 lei.</t>
  </si>
  <si>
    <t>Contribuții angajat, contribuții angajator pentru specialist vânzări</t>
  </si>
  <si>
    <t>Angajat cu CIM - 8 h/zi x 10 luni. Contribuțiile plătite de angajat se ridică la 937 de lei, în timp ce contribuția angajatorului este de 53 de lei, lunar.</t>
  </si>
  <si>
    <t>Contribuții angajat, contribuții angajator pentru designer articole animale de companie</t>
  </si>
  <si>
    <t>Pachet promovare I:
- Buget promovare pe Facebook - aproximativ 500 lei fara TVA / luna x 6 luni;
- Buget AdWords - 700 lei fara TVA / luna x 6 luni;      - Buget plată pe click - 900 lei fara TVA / luna x 6 luni;</t>
  </si>
  <si>
    <t>Servicii promovare produse</t>
  </si>
  <si>
    <t>Pentru testarea produselor, este necesară achiziționarea a două mostre pentru produsele ce urmează a fi realizate de către firmă.</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</si>
</sst>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lei-418]"/>
  </numFmts>
  <fonts count="18" x14ac:knownFonts="1">
    <font>
      <sz val="11"/>
      <color theme="1"/>
      <name val="Calibri"/>
      <family val="2"/>
      <charset val="238"/>
      <scheme val="minor"/>
    </font>
    <font>
      <b/>
      <sz val="12"/>
      <color theme="1"/>
      <name val="Trebuchet MS"/>
      <family val="2"/>
      <charset val="238"/>
    </font>
    <font>
      <b/>
      <sz val="12"/>
      <name val="Trebuchet MS"/>
      <family val="2"/>
      <charset val="238"/>
    </font>
    <font>
      <sz val="12"/>
      <color theme="1"/>
      <name val="Trebuchet MS"/>
      <family val="2"/>
      <charset val="238"/>
    </font>
    <font>
      <sz val="11"/>
      <color theme="1"/>
      <name val="Trebuchet MS"/>
      <family val="2"/>
      <charset val="238"/>
    </font>
    <font>
      <sz val="11"/>
      <name val="Trebuchet MS"/>
      <family val="2"/>
      <charset val="238"/>
    </font>
    <font>
      <b/>
      <sz val="11"/>
      <color theme="1"/>
      <name val="Trebuchet MS"/>
      <family val="2"/>
      <charset val="238"/>
    </font>
    <font>
      <b/>
      <sz val="11"/>
      <name val="Trebuchet MS"/>
      <family val="2"/>
      <charset val="238"/>
    </font>
    <font>
      <b/>
      <sz val="11"/>
      <color rgb="FFFF0000"/>
      <name val="Trebuchet MS"/>
      <family val="2"/>
      <charset val="238"/>
    </font>
    <font>
      <b/>
      <sz val="11"/>
      <color theme="1"/>
      <name val="Calibri"/>
      <family val="2"/>
      <charset val="238"/>
      <scheme val="minor"/>
    </font>
    <font>
      <b/>
      <sz val="14"/>
      <name val="Calibri"/>
      <family val="2"/>
      <charset val="238"/>
      <scheme val="minor"/>
    </font>
    <font>
      <sz val="12"/>
      <color theme="1"/>
      <name val="Calibri"/>
      <family val="2"/>
      <charset val="238"/>
      <scheme val="minor"/>
    </font>
    <font>
      <b/>
      <sz val="12"/>
      <color theme="1"/>
      <name val="Calibri"/>
      <family val="2"/>
      <charset val="238"/>
      <scheme val="minor"/>
    </font>
    <font>
      <b/>
      <sz val="12"/>
      <color rgb="FFFF0000"/>
      <name val="Calibri"/>
      <family val="2"/>
      <charset val="238"/>
      <scheme val="minor"/>
    </font>
    <font>
      <b/>
      <sz val="12"/>
      <name val="Calibri"/>
      <family val="2"/>
      <charset val="238"/>
      <scheme val="minor"/>
    </font>
    <font>
      <sz val="12"/>
      <name val="Calibri"/>
      <family val="2"/>
      <charset val="238"/>
      <scheme val="minor"/>
    </font>
    <font>
      <sz val="12"/>
      <color rgb="FFFF0000"/>
      <name val="Calibri"/>
      <family val="2"/>
      <charset val="238"/>
      <scheme val="minor"/>
    </font>
    <font>
      <sz val="11"/>
      <color theme="1"/>
      <name val="Trebuchet MS"/>
      <family val="2"/>
    </font>
  </fonts>
  <fills count="9">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79998168889431442"/>
        <bgColor indexed="64"/>
      </patternFill>
    </fill>
  </fills>
  <borders count="37">
    <border>
      <left/>
      <right/>
      <top/>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132">
    <xf numFmtId="0" fontId="0" fillId="0" borderId="0" xfId="0"/>
    <xf numFmtId="0" fontId="3" fillId="0" borderId="0" xfId="0" applyFont="1"/>
    <xf numFmtId="0" fontId="4" fillId="5" borderId="23" xfId="0" applyFont="1" applyFill="1" applyBorder="1"/>
    <xf numFmtId="0" fontId="4" fillId="5" borderId="7" xfId="0" applyFont="1" applyFill="1" applyBorder="1"/>
    <xf numFmtId="0" fontId="4" fillId="5" borderId="24" xfId="0" applyFont="1" applyFill="1" applyBorder="1"/>
    <xf numFmtId="0" fontId="4" fillId="0" borderId="0" xfId="0" applyFont="1"/>
    <xf numFmtId="0" fontId="4" fillId="0" borderId="18" xfId="0" applyFont="1" applyBorder="1" applyAlignment="1">
      <alignment horizontal="center" vertical="center"/>
    </xf>
    <xf numFmtId="4" fontId="5" fillId="0" borderId="6" xfId="0" applyNumberFormat="1" applyFont="1" applyFill="1" applyBorder="1" applyAlignment="1">
      <alignment horizontal="right" vertical="center" wrapText="1"/>
    </xf>
    <xf numFmtId="0" fontId="4" fillId="0" borderId="23" xfId="0" applyFont="1" applyBorder="1" applyAlignment="1">
      <alignment horizontal="center" vertical="center"/>
    </xf>
    <xf numFmtId="4" fontId="5" fillId="0" borderId="8" xfId="0" applyNumberFormat="1" applyFont="1" applyFill="1" applyBorder="1" applyAlignment="1">
      <alignment horizontal="right" vertical="center" wrapText="1"/>
    </xf>
    <xf numFmtId="4" fontId="5" fillId="0" borderId="21" xfId="0" applyNumberFormat="1" applyFont="1" applyFill="1" applyBorder="1" applyAlignment="1">
      <alignment horizontal="right" vertical="center" wrapText="1"/>
    </xf>
    <xf numFmtId="0" fontId="4" fillId="0" borderId="22" xfId="0" applyFont="1" applyBorder="1"/>
    <xf numFmtId="0" fontId="4" fillId="0" borderId="20" xfId="0" applyFont="1" applyBorder="1"/>
    <xf numFmtId="0" fontId="4" fillId="0" borderId="21" xfId="0" applyFont="1" applyBorder="1"/>
    <xf numFmtId="0" fontId="5" fillId="0" borderId="0" xfId="0" applyFont="1" applyFill="1" applyBorder="1" applyAlignment="1">
      <alignment horizontal="left"/>
    </xf>
    <xf numFmtId="49" fontId="5" fillId="0" borderId="0" xfId="0" applyNumberFormat="1" applyFont="1" applyFill="1" applyBorder="1" applyAlignment="1">
      <alignment horizontal="center"/>
    </xf>
    <xf numFmtId="0" fontId="5" fillId="0" borderId="0" xfId="0" applyFont="1" applyFill="1" applyBorder="1"/>
    <xf numFmtId="3" fontId="2" fillId="4" borderId="10" xfId="0" applyNumberFormat="1" applyFont="1" applyFill="1" applyBorder="1" applyAlignment="1">
      <alignment horizontal="center" vertical="center"/>
    </xf>
    <xf numFmtId="49" fontId="2" fillId="4" borderId="11" xfId="0" applyNumberFormat="1" applyFont="1" applyFill="1" applyBorder="1" applyAlignment="1">
      <alignment horizontal="center" vertical="center"/>
    </xf>
    <xf numFmtId="0" fontId="6" fillId="3" borderId="20" xfId="0" applyFont="1" applyFill="1" applyBorder="1" applyAlignment="1">
      <alignment horizontal="center" vertical="center"/>
    </xf>
    <xf numFmtId="0" fontId="6" fillId="3" borderId="21" xfId="0" applyFont="1" applyFill="1" applyBorder="1" applyAlignment="1">
      <alignment horizontal="center" vertical="center"/>
    </xf>
    <xf numFmtId="0" fontId="6" fillId="3" borderId="22" xfId="0" applyFont="1" applyFill="1" applyBorder="1" applyAlignment="1">
      <alignment horizontal="center" vertical="center"/>
    </xf>
    <xf numFmtId="4" fontId="2" fillId="6" borderId="9" xfId="0" applyNumberFormat="1" applyFont="1" applyFill="1" applyBorder="1"/>
    <xf numFmtId="4" fontId="2" fillId="6" borderId="12" xfId="0" applyNumberFormat="1" applyFont="1" applyFill="1" applyBorder="1"/>
    <xf numFmtId="4" fontId="2" fillId="6" borderId="1" xfId="0" applyNumberFormat="1" applyFont="1" applyFill="1" applyBorder="1"/>
    <xf numFmtId="4" fontId="2" fillId="7" borderId="9" xfId="0" applyNumberFormat="1" applyFont="1" applyFill="1" applyBorder="1"/>
    <xf numFmtId="4" fontId="2" fillId="7" borderId="12" xfId="0" applyNumberFormat="1" applyFont="1" applyFill="1" applyBorder="1"/>
    <xf numFmtId="4" fontId="2" fillId="7" borderId="1" xfId="0" applyNumberFormat="1" applyFont="1" applyFill="1" applyBorder="1"/>
    <xf numFmtId="3" fontId="2" fillId="8" borderId="7" xfId="0" applyNumberFormat="1" applyFont="1" applyFill="1" applyBorder="1" applyAlignment="1">
      <alignment horizontal="center" vertical="center"/>
    </xf>
    <xf numFmtId="49" fontId="2" fillId="8" borderId="24" xfId="0" applyNumberFormat="1" applyFont="1" applyFill="1" applyBorder="1" applyAlignment="1">
      <alignment horizontal="center" vertical="center"/>
    </xf>
    <xf numFmtId="3" fontId="2" fillId="2" borderId="21" xfId="0" applyNumberFormat="1" applyFont="1" applyFill="1" applyBorder="1" applyAlignment="1">
      <alignment horizontal="center" vertical="center"/>
    </xf>
    <xf numFmtId="49" fontId="2" fillId="2" borderId="22" xfId="0" applyNumberFormat="1" applyFont="1" applyFill="1" applyBorder="1" applyAlignment="1">
      <alignment horizontal="center" vertical="center"/>
    </xf>
    <xf numFmtId="0" fontId="4" fillId="0" borderId="0" xfId="0" applyFont="1" applyAlignment="1">
      <alignment wrapText="1"/>
    </xf>
    <xf numFmtId="0" fontId="6" fillId="0" borderId="0" xfId="0" applyFont="1" applyAlignment="1">
      <alignment vertical="center" textRotation="255"/>
    </xf>
    <xf numFmtId="0" fontId="4" fillId="0" borderId="19" xfId="0" applyFont="1" applyBorder="1" applyAlignment="1">
      <alignment horizontal="left" vertical="center" wrapText="1"/>
    </xf>
    <xf numFmtId="0" fontId="4" fillId="0" borderId="24" xfId="0" applyFont="1" applyBorder="1" applyAlignment="1">
      <alignment horizontal="left" vertical="center" wrapText="1"/>
    </xf>
    <xf numFmtId="0" fontId="4" fillId="0" borderId="13" xfId="0" applyFont="1" applyBorder="1" applyAlignment="1">
      <alignment wrapText="1"/>
    </xf>
    <xf numFmtId="4" fontId="5" fillId="0" borderId="7" xfId="0" applyNumberFormat="1" applyFont="1" applyFill="1" applyBorder="1" applyAlignment="1">
      <alignment horizontal="center" vertical="center" wrapText="1"/>
    </xf>
    <xf numFmtId="4" fontId="5" fillId="0" borderId="6" xfId="0" applyNumberFormat="1" applyFont="1" applyFill="1" applyBorder="1" applyAlignment="1">
      <alignment horizontal="center" vertical="center" wrapText="1"/>
    </xf>
    <xf numFmtId="4" fontId="5" fillId="0" borderId="8" xfId="0" applyNumberFormat="1" applyFont="1" applyFill="1" applyBorder="1" applyAlignment="1">
      <alignment horizontal="center" vertical="center" wrapText="1"/>
    </xf>
    <xf numFmtId="0" fontId="4" fillId="0" borderId="13" xfId="0" applyFont="1" applyBorder="1" applyAlignment="1">
      <alignment horizontal="left" vertical="center"/>
    </xf>
    <xf numFmtId="4" fontId="4" fillId="0" borderId="19" xfId="0" applyNumberFormat="1" applyFont="1" applyBorder="1"/>
    <xf numFmtId="0" fontId="4" fillId="0" borderId="14" xfId="0" applyFont="1" applyBorder="1" applyAlignment="1">
      <alignment horizontal="left" vertical="center"/>
    </xf>
    <xf numFmtId="0" fontId="4" fillId="0" borderId="7" xfId="0" applyFont="1" applyBorder="1" applyAlignment="1">
      <alignment horizontal="left" vertical="center" wrapText="1"/>
    </xf>
    <xf numFmtId="4" fontId="4" fillId="0" borderId="18" xfId="0" applyNumberFormat="1" applyFont="1" applyBorder="1"/>
    <xf numFmtId="4" fontId="4" fillId="0" borderId="6" xfId="0" applyNumberFormat="1" applyFont="1" applyBorder="1"/>
    <xf numFmtId="0" fontId="4" fillId="0" borderId="22" xfId="0" applyFont="1" applyBorder="1" applyAlignment="1">
      <alignment horizontal="left" vertical="center" wrapText="1"/>
    </xf>
    <xf numFmtId="0" fontId="8" fillId="0" borderId="0" xfId="0" applyFont="1" applyBorder="1" applyAlignment="1">
      <alignment horizontal="left" wrapText="1"/>
    </xf>
    <xf numFmtId="0" fontId="9" fillId="0" borderId="0" xfId="0" applyFont="1"/>
    <xf numFmtId="0" fontId="11" fillId="0" borderId="0" xfId="0" applyFont="1"/>
    <xf numFmtId="0" fontId="11" fillId="0" borderId="0" xfId="0" applyFont="1" applyAlignment="1">
      <alignment wrapText="1"/>
    </xf>
    <xf numFmtId="0" fontId="12" fillId="0" borderId="6" xfId="0" applyFont="1" applyBorder="1" applyAlignment="1">
      <alignment wrapText="1"/>
    </xf>
    <xf numFmtId="0" fontId="12" fillId="0" borderId="6" xfId="0" applyFont="1" applyBorder="1" applyAlignment="1">
      <alignment horizontal="center" vertical="center"/>
    </xf>
    <xf numFmtId="0" fontId="13" fillId="0" borderId="6" xfId="0" applyFont="1" applyBorder="1" applyAlignment="1">
      <alignment wrapText="1"/>
    </xf>
    <xf numFmtId="164" fontId="13" fillId="0" borderId="6" xfId="0" applyNumberFormat="1" applyFont="1" applyBorder="1" applyAlignment="1">
      <alignment horizontal="center" vertical="center"/>
    </xf>
    <xf numFmtId="0" fontId="14" fillId="0" borderId="0" xfId="0" applyFont="1"/>
    <xf numFmtId="0" fontId="14" fillId="0" borderId="6" xfId="0" applyFont="1" applyBorder="1" applyAlignment="1">
      <alignment wrapText="1"/>
    </xf>
    <xf numFmtId="164" fontId="14" fillId="0" borderId="6" xfId="0" applyNumberFormat="1" applyFont="1" applyBorder="1" applyAlignment="1">
      <alignment horizontal="center" vertical="center"/>
    </xf>
    <xf numFmtId="0" fontId="15" fillId="0" borderId="0" xfId="0" applyFont="1"/>
    <xf numFmtId="0" fontId="16" fillId="0" borderId="0" xfId="0" applyFont="1" applyBorder="1" applyAlignment="1">
      <alignment wrapText="1"/>
    </xf>
    <xf numFmtId="164" fontId="16" fillId="0" borderId="0" xfId="0" applyNumberFormat="1" applyFont="1" applyBorder="1" applyAlignment="1">
      <alignment horizontal="center" vertical="center"/>
    </xf>
    <xf numFmtId="0" fontId="12" fillId="0" borderId="6" xfId="0" applyFont="1" applyBorder="1" applyAlignment="1">
      <alignment horizontal="center" vertical="center" wrapText="1"/>
    </xf>
    <xf numFmtId="164" fontId="11" fillId="0" borderId="0" xfId="0" applyNumberFormat="1" applyFont="1" applyBorder="1" applyAlignment="1">
      <alignment horizontal="center" vertical="center"/>
    </xf>
    <xf numFmtId="0" fontId="4" fillId="0" borderId="13" xfId="0" applyFont="1" applyBorder="1" applyAlignment="1">
      <alignment vertical="center" wrapText="1"/>
    </xf>
    <xf numFmtId="0" fontId="17" fillId="0" borderId="13" xfId="0" applyFont="1" applyBorder="1" applyAlignment="1">
      <alignment vertical="center" wrapText="1"/>
    </xf>
    <xf numFmtId="0" fontId="4" fillId="0" borderId="13" xfId="0" applyFont="1" applyBorder="1" applyAlignment="1">
      <alignment vertical="center" wrapText="1"/>
    </xf>
    <xf numFmtId="0" fontId="4" fillId="0" borderId="13" xfId="0" applyFont="1" applyBorder="1" applyAlignment="1">
      <alignment horizontal="left" vertical="center" wrapText="1"/>
    </xf>
    <xf numFmtId="0" fontId="4" fillId="0" borderId="7" xfId="0" applyFont="1" applyBorder="1" applyAlignment="1">
      <alignment vertical="center" wrapText="1"/>
    </xf>
    <xf numFmtId="4" fontId="4" fillId="0" borderId="18" xfId="0" applyNumberFormat="1" applyFont="1" applyBorder="1" applyAlignment="1">
      <alignment vertical="center"/>
    </xf>
    <xf numFmtId="4" fontId="4" fillId="0" borderId="6" xfId="0" applyNumberFormat="1" applyFont="1" applyBorder="1" applyAlignment="1">
      <alignment vertical="center"/>
    </xf>
    <xf numFmtId="4" fontId="4" fillId="0" borderId="19" xfId="0" applyNumberFormat="1" applyFont="1" applyBorder="1" applyAlignment="1">
      <alignment vertical="center"/>
    </xf>
    <xf numFmtId="0" fontId="4" fillId="0" borderId="0" xfId="0" applyFont="1" applyAlignment="1">
      <alignment vertical="center"/>
    </xf>
    <xf numFmtId="0" fontId="4" fillId="0" borderId="6" xfId="0" applyFont="1" applyBorder="1" applyAlignment="1">
      <alignment vertical="center"/>
    </xf>
    <xf numFmtId="0" fontId="4" fillId="0" borderId="19" xfId="0" applyFont="1" applyBorder="1" applyAlignment="1">
      <alignment vertical="center"/>
    </xf>
    <xf numFmtId="0" fontId="4" fillId="0" borderId="18" xfId="0" applyFont="1" applyBorder="1" applyAlignment="1">
      <alignment vertical="center"/>
    </xf>
    <xf numFmtId="4" fontId="2" fillId="6" borderId="12" xfId="0" applyNumberFormat="1" applyFont="1" applyFill="1" applyBorder="1" applyAlignment="1">
      <alignment vertical="center"/>
    </xf>
    <xf numFmtId="4" fontId="2" fillId="6" borderId="9" xfId="0" applyNumberFormat="1" applyFont="1" applyFill="1" applyBorder="1" applyAlignment="1">
      <alignment vertical="center"/>
    </xf>
    <xf numFmtId="4" fontId="2" fillId="6" borderId="1" xfId="0" applyNumberFormat="1" applyFont="1" applyFill="1" applyBorder="1" applyAlignment="1">
      <alignment vertical="center"/>
    </xf>
    <xf numFmtId="0" fontId="3" fillId="0" borderId="0" xfId="0" applyFont="1" applyAlignment="1">
      <alignment vertical="center"/>
    </xf>
    <xf numFmtId="0" fontId="4" fillId="2" borderId="28" xfId="0" applyFont="1" applyFill="1" applyBorder="1" applyAlignment="1">
      <alignment vertical="center"/>
    </xf>
    <xf numFmtId="0" fontId="4" fillId="2" borderId="32" xfId="0" applyFont="1" applyFill="1" applyBorder="1" applyAlignment="1">
      <alignment vertical="center"/>
    </xf>
    <xf numFmtId="0" fontId="4" fillId="2" borderId="33" xfId="0" applyFont="1" applyFill="1" applyBorder="1" applyAlignment="1">
      <alignment vertical="center"/>
    </xf>
    <xf numFmtId="2" fontId="4" fillId="0" borderId="19" xfId="0" applyNumberFormat="1" applyFont="1" applyBorder="1" applyAlignment="1">
      <alignment vertical="center"/>
    </xf>
    <xf numFmtId="2" fontId="4" fillId="0" borderId="6" xfId="0" applyNumberFormat="1" applyFont="1" applyBorder="1" applyAlignment="1">
      <alignment vertical="center"/>
    </xf>
    <xf numFmtId="0" fontId="4" fillId="0" borderId="6" xfId="0" applyFont="1" applyBorder="1" applyAlignment="1">
      <alignment horizontal="left" vertical="center" wrapText="1"/>
    </xf>
    <xf numFmtId="0" fontId="4" fillId="0" borderId="13" xfId="0" applyFont="1" applyBorder="1" applyAlignment="1">
      <alignment horizontal="left" vertical="center" wrapText="1"/>
    </xf>
    <xf numFmtId="0" fontId="4" fillId="0" borderId="13" xfId="0" applyFont="1" applyBorder="1" applyAlignment="1">
      <alignment vertical="center" wrapText="1"/>
    </xf>
    <xf numFmtId="0" fontId="4" fillId="0" borderId="13" xfId="0" applyFont="1" applyBorder="1" applyAlignment="1">
      <alignment horizontal="left" vertical="center" wrapText="1"/>
    </xf>
    <xf numFmtId="0" fontId="4" fillId="2" borderId="20" xfId="0" applyFont="1" applyFill="1" applyBorder="1" applyAlignment="1">
      <alignment horizontal="left" wrapText="1"/>
    </xf>
    <xf numFmtId="0" fontId="4" fillId="2" borderId="21" xfId="0" applyFont="1" applyFill="1" applyBorder="1" applyAlignment="1">
      <alignment horizontal="left" wrapText="1"/>
    </xf>
    <xf numFmtId="0" fontId="1" fillId="4" borderId="4" xfId="0" applyFont="1" applyFill="1" applyBorder="1" applyAlignment="1">
      <alignment horizontal="center" vertical="center"/>
    </xf>
    <xf numFmtId="0" fontId="1" fillId="4" borderId="5" xfId="0" applyFont="1" applyFill="1" applyBorder="1" applyAlignment="1">
      <alignment horizontal="center" vertical="center"/>
    </xf>
    <xf numFmtId="0" fontId="1" fillId="4" borderId="12" xfId="0" applyFont="1" applyFill="1" applyBorder="1" applyAlignment="1">
      <alignment horizontal="center" vertical="center"/>
    </xf>
    <xf numFmtId="0" fontId="1" fillId="5" borderId="30" xfId="0" applyFont="1" applyFill="1" applyBorder="1" applyAlignment="1">
      <alignment horizontal="left" vertical="center"/>
    </xf>
    <xf numFmtId="0" fontId="1" fillId="5" borderId="31" xfId="0" applyFont="1" applyFill="1" applyBorder="1" applyAlignment="1">
      <alignment horizontal="left" vertical="center"/>
    </xf>
    <xf numFmtId="0" fontId="1" fillId="2" borderId="3" xfId="0" applyFont="1" applyFill="1" applyBorder="1" applyAlignment="1">
      <alignment horizontal="left" vertical="center"/>
    </xf>
    <xf numFmtId="0" fontId="1" fillId="2" borderId="2" xfId="0" applyFont="1" applyFill="1" applyBorder="1" applyAlignment="1">
      <alignment horizontal="left" vertical="center"/>
    </xf>
    <xf numFmtId="0" fontId="1" fillId="6" borderId="4" xfId="0" applyFont="1" applyFill="1" applyBorder="1" applyAlignment="1">
      <alignment horizontal="center" vertical="center"/>
    </xf>
    <xf numFmtId="0" fontId="1" fillId="6" borderId="5" xfId="0" applyFont="1" applyFill="1" applyBorder="1" applyAlignment="1">
      <alignment horizontal="center" vertical="center"/>
    </xf>
    <xf numFmtId="0" fontId="1" fillId="6" borderId="1" xfId="0" applyFont="1" applyFill="1" applyBorder="1" applyAlignment="1">
      <alignment horizontal="center" vertical="center"/>
    </xf>
    <xf numFmtId="0" fontId="1" fillId="7" borderId="4" xfId="0" applyFont="1" applyFill="1" applyBorder="1" applyAlignment="1">
      <alignment horizontal="center"/>
    </xf>
    <xf numFmtId="0" fontId="1" fillId="7" borderId="5" xfId="0" applyFont="1" applyFill="1" applyBorder="1" applyAlignment="1">
      <alignment horizontal="center"/>
    </xf>
    <xf numFmtId="0" fontId="1" fillId="7" borderId="1" xfId="0" applyFont="1" applyFill="1" applyBorder="1" applyAlignment="1">
      <alignment horizontal="center"/>
    </xf>
    <xf numFmtId="0" fontId="6" fillId="3" borderId="28" xfId="0" applyFont="1" applyFill="1" applyBorder="1" applyAlignment="1">
      <alignment horizontal="center" vertical="center" wrapText="1"/>
    </xf>
    <xf numFmtId="0" fontId="6" fillId="3" borderId="29" xfId="0" applyFont="1" applyFill="1" applyBorder="1" applyAlignment="1">
      <alignment horizontal="center" vertical="center" wrapText="1"/>
    </xf>
    <xf numFmtId="0" fontId="1" fillId="6" borderId="4" xfId="0" applyFont="1" applyFill="1" applyBorder="1" applyAlignment="1">
      <alignment horizontal="center"/>
    </xf>
    <xf numFmtId="0" fontId="1" fillId="6" borderId="5" xfId="0" applyFont="1" applyFill="1" applyBorder="1" applyAlignment="1">
      <alignment horizontal="center"/>
    </xf>
    <xf numFmtId="0" fontId="1" fillId="6" borderId="1" xfId="0" applyFont="1" applyFill="1" applyBorder="1" applyAlignment="1">
      <alignment horizontal="center"/>
    </xf>
    <xf numFmtId="0" fontId="6" fillId="3" borderId="27"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4" fillId="8" borderId="23" xfId="0" applyFont="1" applyFill="1" applyBorder="1" applyAlignment="1">
      <alignment horizontal="left" vertical="center" wrapText="1"/>
    </xf>
    <xf numFmtId="0" fontId="4" fillId="8" borderId="7" xfId="0" applyFont="1" applyFill="1" applyBorder="1" applyAlignment="1">
      <alignment horizontal="left" vertical="center" wrapText="1"/>
    </xf>
    <xf numFmtId="0" fontId="7" fillId="3" borderId="16"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6" fillId="3" borderId="15" xfId="0" applyFont="1" applyFill="1" applyBorder="1" applyAlignment="1">
      <alignment horizontal="center"/>
    </xf>
    <xf numFmtId="0" fontId="6" fillId="3" borderId="16" xfId="0" applyFont="1" applyFill="1" applyBorder="1" applyAlignment="1">
      <alignment horizontal="center"/>
    </xf>
    <xf numFmtId="0" fontId="6" fillId="3" borderId="17" xfId="0" applyFont="1" applyFill="1" applyBorder="1" applyAlignment="1">
      <alignment horizont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34" xfId="0" applyFont="1" applyBorder="1" applyAlignment="1">
      <alignment horizontal="center" vertical="center" textRotation="255" wrapText="1"/>
    </xf>
    <xf numFmtId="0" fontId="6" fillId="0" borderId="35" xfId="0" applyFont="1" applyBorder="1" applyAlignment="1">
      <alignment horizontal="center" vertical="center" textRotation="255" wrapText="1"/>
    </xf>
    <xf numFmtId="0" fontId="6" fillId="0" borderId="36" xfId="0" applyFont="1" applyBorder="1" applyAlignment="1">
      <alignment horizontal="center" vertical="center" textRotation="255" wrapText="1"/>
    </xf>
    <xf numFmtId="0" fontId="4" fillId="0" borderId="25" xfId="0" applyFont="1" applyBorder="1" applyAlignment="1">
      <alignment vertical="center" wrapText="1"/>
    </xf>
    <xf numFmtId="0" fontId="4" fillId="0" borderId="13" xfId="0" applyFont="1" applyBorder="1" applyAlignment="1">
      <alignment vertical="center" wrapText="1"/>
    </xf>
    <xf numFmtId="0" fontId="4" fillId="0" borderId="13" xfId="0" applyFont="1" applyBorder="1" applyAlignment="1">
      <alignment horizontal="left" vertical="center" wrapText="1"/>
    </xf>
    <xf numFmtId="0" fontId="4" fillId="0" borderId="26" xfId="0" applyFont="1" applyBorder="1" applyAlignment="1">
      <alignment horizontal="left" vertical="center" wrapText="1"/>
    </xf>
    <xf numFmtId="0" fontId="11" fillId="0" borderId="0" xfId="0" applyFont="1" applyAlignment="1">
      <alignment horizontal="left" wrapText="1"/>
    </xf>
    <xf numFmtId="0" fontId="10" fillId="0" borderId="0" xfId="0" applyFont="1" applyAlignment="1">
      <alignment horizontal="center" wrapText="1"/>
    </xf>
    <xf numFmtId="0" fontId="12"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stantin.branescu/Downloads/Plan%20de%20afaceri_106932/Buget_Plan%20de%20afaceri_106932%20-%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onstantin.branescu/Downloads/Plan%20de%20afaceri_106932/Model%20PA%20Florarie/Buget_Plan%20de%20afaceri_106932_Flower%20Pow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ltuieli Eligibile"/>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ltuieli Eligibile"/>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3"/>
  <sheetViews>
    <sheetView tabSelected="1" zoomScale="85" zoomScaleNormal="85" workbookViewId="0">
      <pane ySplit="2" topLeftCell="A3" activePane="bottomLeft" state="frozen"/>
      <selection pane="bottomLeft" activeCell="C13" sqref="C13"/>
    </sheetView>
  </sheetViews>
  <sheetFormatPr defaultColWidth="9.140625" defaultRowHeight="16.5" x14ac:dyDescent="0.3"/>
  <cols>
    <col min="1" max="1" width="5.85546875" style="5" customWidth="1"/>
    <col min="2" max="2" width="19.7109375" style="5" customWidth="1"/>
    <col min="3" max="3" width="26.7109375" style="5" customWidth="1"/>
    <col min="4" max="4" width="34.42578125" style="5" customWidth="1"/>
    <col min="5" max="5" width="11.140625" style="14" customWidth="1"/>
    <col min="6" max="6" width="13.140625" style="15" customWidth="1"/>
    <col min="7" max="7" width="11.42578125" style="14" customWidth="1"/>
    <col min="8" max="8" width="13.5703125" style="16" customWidth="1"/>
    <col min="9" max="9" width="13.42578125" style="16" customWidth="1"/>
    <col min="10" max="10" width="13.5703125" style="16" customWidth="1"/>
    <col min="11" max="11" width="14.5703125" style="16" customWidth="1"/>
    <col min="12" max="12" width="11.85546875" style="5" bestFit="1" customWidth="1"/>
    <col min="13" max="14" width="10.5703125" style="5" bestFit="1" customWidth="1"/>
    <col min="15" max="15" width="11.85546875" style="5" bestFit="1" customWidth="1"/>
    <col min="16" max="22" width="10.5703125" style="5" bestFit="1" customWidth="1"/>
    <col min="23" max="23" width="13.140625" style="5" customWidth="1"/>
    <col min="24" max="16384" width="9.140625" style="5"/>
  </cols>
  <sheetData>
    <row r="1" spans="1:23" ht="16.5" customHeight="1" x14ac:dyDescent="0.3">
      <c r="A1" s="103" t="s">
        <v>48</v>
      </c>
      <c r="B1" s="108" t="s">
        <v>26</v>
      </c>
      <c r="C1" s="108" t="s">
        <v>51</v>
      </c>
      <c r="D1" s="114" t="s">
        <v>27</v>
      </c>
      <c r="E1" s="112" t="s">
        <v>31</v>
      </c>
      <c r="F1" s="112" t="s">
        <v>30</v>
      </c>
      <c r="G1" s="112" t="s">
        <v>29</v>
      </c>
      <c r="H1" s="112" t="s">
        <v>28</v>
      </c>
      <c r="I1" s="112" t="s">
        <v>32</v>
      </c>
      <c r="J1" s="112" t="s">
        <v>33</v>
      </c>
      <c r="K1" s="112" t="s">
        <v>34</v>
      </c>
      <c r="L1" s="116" t="s">
        <v>58</v>
      </c>
      <c r="M1" s="117"/>
      <c r="N1" s="117"/>
      <c r="O1" s="117"/>
      <c r="P1" s="117"/>
      <c r="Q1" s="117"/>
      <c r="R1" s="117"/>
      <c r="S1" s="117"/>
      <c r="T1" s="117"/>
      <c r="U1" s="117"/>
      <c r="V1" s="117"/>
      <c r="W1" s="118"/>
    </row>
    <row r="2" spans="1:23" ht="16.5" customHeight="1" thickBot="1" x14ac:dyDescent="0.35">
      <c r="A2" s="104"/>
      <c r="B2" s="109"/>
      <c r="C2" s="109"/>
      <c r="D2" s="115"/>
      <c r="E2" s="113"/>
      <c r="F2" s="113"/>
      <c r="G2" s="113"/>
      <c r="H2" s="113"/>
      <c r="I2" s="113"/>
      <c r="J2" s="113"/>
      <c r="K2" s="113"/>
      <c r="L2" s="19" t="s">
        <v>35</v>
      </c>
      <c r="M2" s="20" t="s">
        <v>36</v>
      </c>
      <c r="N2" s="20" t="s">
        <v>37</v>
      </c>
      <c r="O2" s="20" t="s">
        <v>38</v>
      </c>
      <c r="P2" s="20" t="s">
        <v>39</v>
      </c>
      <c r="Q2" s="20" t="s">
        <v>40</v>
      </c>
      <c r="R2" s="20" t="s">
        <v>41</v>
      </c>
      <c r="S2" s="20" t="s">
        <v>42</v>
      </c>
      <c r="T2" s="20" t="s">
        <v>43</v>
      </c>
      <c r="U2" s="20" t="s">
        <v>44</v>
      </c>
      <c r="V2" s="20" t="s">
        <v>45</v>
      </c>
      <c r="W2" s="21" t="s">
        <v>46</v>
      </c>
    </row>
    <row r="3" spans="1:23" ht="15.75" customHeight="1" x14ac:dyDescent="0.3">
      <c r="A3" s="93" t="s">
        <v>55</v>
      </c>
      <c r="B3" s="94"/>
      <c r="C3" s="94"/>
      <c r="D3" s="94"/>
      <c r="E3" s="94"/>
      <c r="F3" s="94"/>
      <c r="G3" s="94"/>
      <c r="H3" s="94"/>
      <c r="I3" s="94"/>
      <c r="J3" s="94"/>
      <c r="K3" s="94"/>
      <c r="L3" s="2"/>
      <c r="M3" s="3"/>
      <c r="N3" s="3"/>
      <c r="O3" s="3"/>
      <c r="P3" s="3"/>
      <c r="Q3" s="3"/>
      <c r="R3" s="3"/>
      <c r="S3" s="3"/>
      <c r="T3" s="3"/>
      <c r="U3" s="3"/>
      <c r="V3" s="3"/>
      <c r="W3" s="4"/>
    </row>
    <row r="4" spans="1:23" ht="82.5" x14ac:dyDescent="0.3">
      <c r="A4" s="6">
        <v>1</v>
      </c>
      <c r="B4" s="64" t="s">
        <v>100</v>
      </c>
      <c r="C4" s="63" t="s">
        <v>102</v>
      </c>
      <c r="D4" s="67" t="s">
        <v>1</v>
      </c>
      <c r="E4" s="37" t="s">
        <v>92</v>
      </c>
      <c r="F4" s="38" t="s">
        <v>61</v>
      </c>
      <c r="G4" s="38">
        <v>10</v>
      </c>
      <c r="H4" s="7">
        <v>1413</v>
      </c>
      <c r="I4" s="7">
        <v>0</v>
      </c>
      <c r="J4" s="7">
        <f>G4*H4</f>
        <v>14130</v>
      </c>
      <c r="K4" s="7">
        <f>G4*(H4+I4)</f>
        <v>14130</v>
      </c>
      <c r="L4" s="44"/>
      <c r="M4" s="45"/>
      <c r="N4" s="45">
        <f t="shared" ref="N4:W4" si="0">$H4</f>
        <v>1413</v>
      </c>
      <c r="O4" s="45">
        <f t="shared" si="0"/>
        <v>1413</v>
      </c>
      <c r="P4" s="45">
        <f t="shared" si="0"/>
        <v>1413</v>
      </c>
      <c r="Q4" s="45">
        <f t="shared" si="0"/>
        <v>1413</v>
      </c>
      <c r="R4" s="45">
        <f t="shared" si="0"/>
        <v>1413</v>
      </c>
      <c r="S4" s="45">
        <f t="shared" si="0"/>
        <v>1413</v>
      </c>
      <c r="T4" s="45">
        <f t="shared" si="0"/>
        <v>1413</v>
      </c>
      <c r="U4" s="45">
        <f t="shared" si="0"/>
        <v>1413</v>
      </c>
      <c r="V4" s="45">
        <f t="shared" si="0"/>
        <v>1413</v>
      </c>
      <c r="W4" s="41">
        <f t="shared" si="0"/>
        <v>1413</v>
      </c>
    </row>
    <row r="5" spans="1:23" ht="115.5" x14ac:dyDescent="0.3">
      <c r="A5" s="6">
        <v>2</v>
      </c>
      <c r="B5" s="64" t="s">
        <v>103</v>
      </c>
      <c r="C5" s="63" t="s">
        <v>104</v>
      </c>
      <c r="D5" s="67" t="s">
        <v>2</v>
      </c>
      <c r="E5" s="37" t="s">
        <v>92</v>
      </c>
      <c r="F5" s="38" t="s">
        <v>61</v>
      </c>
      <c r="G5" s="38">
        <v>10</v>
      </c>
      <c r="H5" s="7">
        <v>990</v>
      </c>
      <c r="I5" s="7">
        <v>0</v>
      </c>
      <c r="J5" s="7">
        <f t="shared" ref="J5:J11" si="1">G5*H5</f>
        <v>9900</v>
      </c>
      <c r="K5" s="7">
        <f t="shared" ref="K5:K10" si="2">G5*(H5+I5)</f>
        <v>9900</v>
      </c>
      <c r="L5" s="44"/>
      <c r="M5" s="45"/>
      <c r="N5" s="45">
        <f t="shared" ref="N5:W7" si="3">$H5</f>
        <v>990</v>
      </c>
      <c r="O5" s="45">
        <f t="shared" si="3"/>
        <v>990</v>
      </c>
      <c r="P5" s="45">
        <f t="shared" si="3"/>
        <v>990</v>
      </c>
      <c r="Q5" s="45">
        <f t="shared" si="3"/>
        <v>990</v>
      </c>
      <c r="R5" s="45">
        <f t="shared" si="3"/>
        <v>990</v>
      </c>
      <c r="S5" s="45">
        <f t="shared" si="3"/>
        <v>990</v>
      </c>
      <c r="T5" s="45">
        <f t="shared" si="3"/>
        <v>990</v>
      </c>
      <c r="U5" s="45">
        <f t="shared" si="3"/>
        <v>990</v>
      </c>
      <c r="V5" s="45">
        <f t="shared" si="3"/>
        <v>990</v>
      </c>
      <c r="W5" s="41">
        <f t="shared" si="3"/>
        <v>990</v>
      </c>
    </row>
    <row r="6" spans="1:23" s="71" customFormat="1" ht="82.5" x14ac:dyDescent="0.25">
      <c r="A6" s="6">
        <v>3</v>
      </c>
      <c r="B6" s="65" t="s">
        <v>101</v>
      </c>
      <c r="C6" s="65" t="s">
        <v>102</v>
      </c>
      <c r="D6" s="67" t="s">
        <v>1</v>
      </c>
      <c r="E6" s="37" t="s">
        <v>92</v>
      </c>
      <c r="F6" s="38" t="s">
        <v>61</v>
      </c>
      <c r="G6" s="38">
        <v>10</v>
      </c>
      <c r="H6" s="7">
        <v>1413</v>
      </c>
      <c r="I6" s="7">
        <v>0</v>
      </c>
      <c r="J6" s="7">
        <f t="shared" si="1"/>
        <v>14130</v>
      </c>
      <c r="K6" s="7">
        <f t="shared" si="2"/>
        <v>14130</v>
      </c>
      <c r="L6" s="68"/>
      <c r="M6" s="69"/>
      <c r="N6" s="69">
        <f t="shared" si="3"/>
        <v>1413</v>
      </c>
      <c r="O6" s="69">
        <f t="shared" si="3"/>
        <v>1413</v>
      </c>
      <c r="P6" s="69">
        <f t="shared" si="3"/>
        <v>1413</v>
      </c>
      <c r="Q6" s="69">
        <f t="shared" si="3"/>
        <v>1413</v>
      </c>
      <c r="R6" s="69">
        <f t="shared" si="3"/>
        <v>1413</v>
      </c>
      <c r="S6" s="69">
        <f t="shared" si="3"/>
        <v>1413</v>
      </c>
      <c r="T6" s="69">
        <f t="shared" si="3"/>
        <v>1413</v>
      </c>
      <c r="U6" s="69">
        <f t="shared" si="3"/>
        <v>1413</v>
      </c>
      <c r="V6" s="69">
        <f t="shared" si="3"/>
        <v>1413</v>
      </c>
      <c r="W6" s="70">
        <f t="shared" si="3"/>
        <v>1413</v>
      </c>
    </row>
    <row r="7" spans="1:23" s="71" customFormat="1" ht="115.5" x14ac:dyDescent="0.25">
      <c r="A7" s="6">
        <v>4</v>
      </c>
      <c r="B7" s="64" t="s">
        <v>105</v>
      </c>
      <c r="C7" s="86" t="s">
        <v>104</v>
      </c>
      <c r="D7" s="67" t="s">
        <v>2</v>
      </c>
      <c r="E7" s="37" t="s">
        <v>92</v>
      </c>
      <c r="F7" s="38" t="s">
        <v>61</v>
      </c>
      <c r="G7" s="38">
        <v>10</v>
      </c>
      <c r="H7" s="7">
        <v>990</v>
      </c>
      <c r="I7" s="7">
        <v>0</v>
      </c>
      <c r="J7" s="7">
        <f t="shared" si="1"/>
        <v>9900</v>
      </c>
      <c r="K7" s="7">
        <f t="shared" si="2"/>
        <v>9900</v>
      </c>
      <c r="L7" s="68"/>
      <c r="M7" s="69"/>
      <c r="N7" s="69">
        <f t="shared" si="3"/>
        <v>990</v>
      </c>
      <c r="O7" s="69">
        <f t="shared" si="3"/>
        <v>990</v>
      </c>
      <c r="P7" s="69">
        <f t="shared" si="3"/>
        <v>990</v>
      </c>
      <c r="Q7" s="69">
        <f t="shared" si="3"/>
        <v>990</v>
      </c>
      <c r="R7" s="69">
        <f t="shared" si="3"/>
        <v>990</v>
      </c>
      <c r="S7" s="69">
        <f t="shared" si="3"/>
        <v>990</v>
      </c>
      <c r="T7" s="69">
        <f t="shared" si="3"/>
        <v>990</v>
      </c>
      <c r="U7" s="69">
        <f t="shared" si="3"/>
        <v>990</v>
      </c>
      <c r="V7" s="69">
        <f t="shared" si="3"/>
        <v>990</v>
      </c>
      <c r="W7" s="70">
        <f t="shared" si="3"/>
        <v>990</v>
      </c>
    </row>
    <row r="8" spans="1:23" s="71" customFormat="1" ht="82.5" x14ac:dyDescent="0.25">
      <c r="A8" s="6">
        <v>5</v>
      </c>
      <c r="B8" s="66" t="s">
        <v>96</v>
      </c>
      <c r="C8" s="66" t="s">
        <v>96</v>
      </c>
      <c r="D8" s="43" t="s">
        <v>4</v>
      </c>
      <c r="E8" s="37" t="s">
        <v>92</v>
      </c>
      <c r="F8" s="38" t="s">
        <v>62</v>
      </c>
      <c r="G8" s="38">
        <v>1</v>
      </c>
      <c r="H8" s="7">
        <v>8000</v>
      </c>
      <c r="I8" s="7">
        <f>H8*19%</f>
        <v>1520</v>
      </c>
      <c r="J8" s="7">
        <f t="shared" si="1"/>
        <v>8000</v>
      </c>
      <c r="K8" s="7">
        <f t="shared" si="2"/>
        <v>9520</v>
      </c>
      <c r="L8" s="68"/>
      <c r="M8" s="72"/>
      <c r="N8" s="69"/>
      <c r="O8" s="72"/>
      <c r="P8" s="72"/>
      <c r="Q8" s="72"/>
      <c r="R8" s="72"/>
      <c r="S8" s="72"/>
      <c r="T8" s="72"/>
      <c r="U8" s="72"/>
      <c r="V8" s="72"/>
      <c r="W8" s="82">
        <v>9520</v>
      </c>
    </row>
    <row r="9" spans="1:23" s="71" customFormat="1" ht="165" x14ac:dyDescent="0.25">
      <c r="A9" s="6">
        <v>6</v>
      </c>
      <c r="B9" s="87" t="s">
        <v>107</v>
      </c>
      <c r="C9" s="66" t="s">
        <v>106</v>
      </c>
      <c r="D9" s="43" t="s">
        <v>4</v>
      </c>
      <c r="E9" s="37" t="s">
        <v>93</v>
      </c>
      <c r="F9" s="38" t="s">
        <v>94</v>
      </c>
      <c r="G9" s="38">
        <v>1</v>
      </c>
      <c r="H9" s="7">
        <v>12610.75</v>
      </c>
      <c r="I9" s="7">
        <f t="shared" ref="I9:I10" si="4">H9*19%</f>
        <v>2396.0425</v>
      </c>
      <c r="J9" s="7">
        <f t="shared" si="1"/>
        <v>12610.75</v>
      </c>
      <c r="K9" s="7">
        <f t="shared" si="2"/>
        <v>15006.7925</v>
      </c>
      <c r="L9" s="74"/>
      <c r="M9" s="72"/>
      <c r="N9" s="72"/>
      <c r="O9" s="83">
        <f>K9/6</f>
        <v>2501.1320833333334</v>
      </c>
      <c r="P9" s="83">
        <f>K9/6</f>
        <v>2501.1320833333334</v>
      </c>
      <c r="Q9" s="83">
        <f>K9/6</f>
        <v>2501.1320833333334</v>
      </c>
      <c r="R9" s="83">
        <f>K9/6</f>
        <v>2501.1320833333334</v>
      </c>
      <c r="S9" s="83">
        <f>K9/6</f>
        <v>2501.1320833333334</v>
      </c>
      <c r="T9" s="83">
        <f>K9/6</f>
        <v>2501.1320833333334</v>
      </c>
      <c r="U9" s="72"/>
      <c r="V9" s="72"/>
      <c r="W9" s="73"/>
    </row>
    <row r="10" spans="1:23" s="71" customFormat="1" ht="82.5" x14ac:dyDescent="0.25">
      <c r="A10" s="6">
        <v>7</v>
      </c>
      <c r="B10" s="66" t="s">
        <v>63</v>
      </c>
      <c r="C10" s="66" t="s">
        <v>95</v>
      </c>
      <c r="D10" s="43" t="s">
        <v>4</v>
      </c>
      <c r="E10" s="37" t="s">
        <v>93</v>
      </c>
      <c r="F10" s="38" t="s">
        <v>61</v>
      </c>
      <c r="G10" s="38">
        <v>10</v>
      </c>
      <c r="H10" s="7">
        <v>350</v>
      </c>
      <c r="I10" s="7">
        <f t="shared" si="4"/>
        <v>66.5</v>
      </c>
      <c r="J10" s="7">
        <f t="shared" si="1"/>
        <v>3500</v>
      </c>
      <c r="K10" s="7">
        <f t="shared" si="2"/>
        <v>4165</v>
      </c>
      <c r="L10" s="74"/>
      <c r="M10" s="72"/>
      <c r="N10" s="72">
        <f>K10/10</f>
        <v>416.5</v>
      </c>
      <c r="O10" s="72">
        <f>K10/10</f>
        <v>416.5</v>
      </c>
      <c r="P10" s="72">
        <f>K10/10</f>
        <v>416.5</v>
      </c>
      <c r="Q10" s="72">
        <f>K10/10</f>
        <v>416.5</v>
      </c>
      <c r="R10" s="72">
        <f>K10/10</f>
        <v>416.5</v>
      </c>
      <c r="S10" s="72">
        <f>K10/10</f>
        <v>416.5</v>
      </c>
      <c r="T10" s="72">
        <f>K10/10</f>
        <v>416.5</v>
      </c>
      <c r="U10" s="72">
        <f>K10/10</f>
        <v>416.5</v>
      </c>
      <c r="V10" s="72">
        <f>K10/10</f>
        <v>416.5</v>
      </c>
      <c r="W10" s="72">
        <f>K10/10</f>
        <v>416.5</v>
      </c>
    </row>
    <row r="11" spans="1:23" s="71" customFormat="1" ht="148.5" x14ac:dyDescent="0.25">
      <c r="A11" s="6">
        <v>8</v>
      </c>
      <c r="B11" s="66" t="s">
        <v>98</v>
      </c>
      <c r="C11" s="85" t="s">
        <v>99</v>
      </c>
      <c r="D11" s="43" t="s">
        <v>5</v>
      </c>
      <c r="E11" s="37" t="s">
        <v>92</v>
      </c>
      <c r="F11" s="38" t="s">
        <v>62</v>
      </c>
      <c r="G11" s="38">
        <v>860</v>
      </c>
      <c r="H11" s="7">
        <v>33</v>
      </c>
      <c r="I11" s="7">
        <f>H11*19%</f>
        <v>6.2700000000000005</v>
      </c>
      <c r="J11" s="7">
        <f t="shared" si="1"/>
        <v>28380</v>
      </c>
      <c r="K11" s="7">
        <f>G11*(H11+I11)</f>
        <v>33772.200000000004</v>
      </c>
      <c r="L11" s="74"/>
      <c r="M11" s="72"/>
      <c r="N11" s="72"/>
      <c r="O11" s="69">
        <f>K11</f>
        <v>33772.200000000004</v>
      </c>
      <c r="P11" s="72"/>
      <c r="Q11" s="72"/>
      <c r="R11" s="72"/>
      <c r="S11" s="72"/>
      <c r="T11" s="72"/>
      <c r="U11" s="72"/>
      <c r="V11" s="72"/>
      <c r="W11" s="73"/>
    </row>
    <row r="12" spans="1:23" s="71" customFormat="1" ht="132" x14ac:dyDescent="0.25">
      <c r="A12" s="6">
        <v>9</v>
      </c>
      <c r="B12" s="66" t="s">
        <v>97</v>
      </c>
      <c r="C12" s="85" t="s">
        <v>108</v>
      </c>
      <c r="D12" s="43" t="s">
        <v>5</v>
      </c>
      <c r="E12" s="37" t="s">
        <v>92</v>
      </c>
      <c r="F12" s="38" t="s">
        <v>62</v>
      </c>
      <c r="G12" s="38">
        <v>2</v>
      </c>
      <c r="H12" s="7">
        <v>200</v>
      </c>
      <c r="I12" s="7">
        <f>H12*19%</f>
        <v>38</v>
      </c>
      <c r="J12" s="7">
        <f t="shared" ref="J12" si="5">G12*H12</f>
        <v>400</v>
      </c>
      <c r="K12" s="7">
        <f>G12*(H12+I12)</f>
        <v>476</v>
      </c>
      <c r="L12" s="74"/>
      <c r="M12" s="69">
        <f>$K12</f>
        <v>476</v>
      </c>
      <c r="N12" s="72"/>
      <c r="O12" s="72"/>
      <c r="P12" s="72"/>
      <c r="Q12" s="72"/>
      <c r="R12" s="72"/>
      <c r="S12" s="72"/>
      <c r="T12" s="72"/>
      <c r="U12" s="72"/>
      <c r="V12" s="72"/>
      <c r="W12" s="73"/>
    </row>
    <row r="13" spans="1:23" s="71" customFormat="1" ht="17.25" thickBot="1" x14ac:dyDescent="0.3">
      <c r="A13" s="6"/>
      <c r="B13" s="40"/>
      <c r="C13" s="40"/>
      <c r="D13" s="43"/>
      <c r="E13" s="37"/>
      <c r="F13" s="38"/>
      <c r="G13" s="38"/>
      <c r="H13" s="7"/>
      <c r="I13" s="7"/>
      <c r="J13" s="7"/>
      <c r="K13" s="7"/>
      <c r="L13" s="74"/>
      <c r="M13" s="72"/>
      <c r="N13" s="72"/>
      <c r="O13" s="72"/>
      <c r="P13" s="72"/>
      <c r="Q13" s="72"/>
      <c r="R13" s="72"/>
      <c r="S13" s="72"/>
      <c r="T13" s="72"/>
      <c r="U13" s="72"/>
      <c r="V13" s="72"/>
      <c r="W13" s="73"/>
    </row>
    <row r="14" spans="1:23" s="78" customFormat="1" ht="18.75" thickBot="1" x14ac:dyDescent="0.3">
      <c r="A14" s="97" t="s">
        <v>52</v>
      </c>
      <c r="B14" s="98"/>
      <c r="C14" s="98"/>
      <c r="D14" s="98"/>
      <c r="E14" s="98"/>
      <c r="F14" s="98"/>
      <c r="G14" s="98"/>
      <c r="H14" s="98"/>
      <c r="I14" s="99"/>
      <c r="J14" s="75">
        <f t="shared" ref="J14:W14" si="6">SUM(J4:J13)</f>
        <v>100950.75</v>
      </c>
      <c r="K14" s="75">
        <f>SUM(K4:K13)</f>
        <v>110999.99249999999</v>
      </c>
      <c r="L14" s="76">
        <f t="shared" si="6"/>
        <v>0</v>
      </c>
      <c r="M14" s="75">
        <f t="shared" si="6"/>
        <v>476</v>
      </c>
      <c r="N14" s="75">
        <f t="shared" si="6"/>
        <v>5222.5</v>
      </c>
      <c r="O14" s="75">
        <f t="shared" si="6"/>
        <v>41495.832083333342</v>
      </c>
      <c r="P14" s="75">
        <f t="shared" si="6"/>
        <v>7723.6320833333339</v>
      </c>
      <c r="Q14" s="75">
        <f t="shared" si="6"/>
        <v>7723.6320833333339</v>
      </c>
      <c r="R14" s="75">
        <f t="shared" si="6"/>
        <v>7723.6320833333339</v>
      </c>
      <c r="S14" s="75">
        <f t="shared" si="6"/>
        <v>7723.6320833333339</v>
      </c>
      <c r="T14" s="75">
        <f t="shared" si="6"/>
        <v>7723.6320833333339</v>
      </c>
      <c r="U14" s="75">
        <f t="shared" si="6"/>
        <v>5222.5</v>
      </c>
      <c r="V14" s="75">
        <f t="shared" si="6"/>
        <v>5222.5</v>
      </c>
      <c r="W14" s="77">
        <f t="shared" si="6"/>
        <v>14742.5</v>
      </c>
    </row>
    <row r="15" spans="1:23" s="71" customFormat="1" ht="15.75" customHeight="1" x14ac:dyDescent="0.25">
      <c r="A15" s="95" t="s">
        <v>54</v>
      </c>
      <c r="B15" s="96"/>
      <c r="C15" s="96"/>
      <c r="D15" s="96"/>
      <c r="E15" s="96"/>
      <c r="F15" s="96"/>
      <c r="G15" s="96"/>
      <c r="H15" s="96"/>
      <c r="I15" s="96"/>
      <c r="J15" s="96"/>
      <c r="K15" s="96"/>
      <c r="L15" s="79"/>
      <c r="M15" s="80"/>
      <c r="N15" s="80"/>
      <c r="O15" s="80"/>
      <c r="P15" s="80"/>
      <c r="Q15" s="80"/>
      <c r="R15" s="80"/>
      <c r="S15" s="80"/>
      <c r="T15" s="80"/>
      <c r="U15" s="80"/>
      <c r="V15" s="80"/>
      <c r="W15" s="81"/>
    </row>
    <row r="16" spans="1:23" s="71" customFormat="1" ht="148.5" x14ac:dyDescent="0.25">
      <c r="A16" s="6">
        <v>10</v>
      </c>
      <c r="B16" s="85" t="s">
        <v>98</v>
      </c>
      <c r="C16" s="85" t="s">
        <v>99</v>
      </c>
      <c r="D16" s="84" t="s">
        <v>5</v>
      </c>
      <c r="E16" s="38" t="s">
        <v>92</v>
      </c>
      <c r="F16" s="38" t="s">
        <v>62</v>
      </c>
      <c r="G16" s="38">
        <v>942</v>
      </c>
      <c r="H16" s="7">
        <v>33</v>
      </c>
      <c r="I16" s="7">
        <f>H16*19%</f>
        <v>6.2700000000000005</v>
      </c>
      <c r="J16" s="7">
        <f>G16*H16</f>
        <v>31086</v>
      </c>
      <c r="K16" s="7">
        <f>G16*(H16+I16)</f>
        <v>36992.340000000004</v>
      </c>
      <c r="L16" s="74"/>
      <c r="M16" s="72"/>
      <c r="N16" s="72"/>
      <c r="O16" s="72"/>
      <c r="P16" s="72"/>
      <c r="Q16" s="72"/>
      <c r="R16" s="72"/>
      <c r="S16" s="72"/>
      <c r="T16" s="72"/>
      <c r="U16" s="72"/>
      <c r="V16" s="72"/>
      <c r="W16" s="70">
        <f>K16</f>
        <v>36992.340000000004</v>
      </c>
    </row>
    <row r="17" spans="1:23" ht="17.25" thickBot="1" x14ac:dyDescent="0.35">
      <c r="A17" s="8"/>
      <c r="B17" s="42"/>
      <c r="C17" s="42"/>
      <c r="D17" s="43"/>
      <c r="E17" s="37"/>
      <c r="F17" s="39"/>
      <c r="G17" s="39"/>
      <c r="H17" s="9"/>
      <c r="I17" s="9"/>
      <c r="J17" s="10"/>
      <c r="K17" s="10"/>
      <c r="L17" s="12"/>
      <c r="M17" s="13"/>
      <c r="N17" s="13"/>
      <c r="O17" s="13"/>
      <c r="P17" s="13"/>
      <c r="Q17" s="13"/>
      <c r="R17" s="13"/>
      <c r="S17" s="13"/>
      <c r="T17" s="13"/>
      <c r="U17" s="13"/>
      <c r="V17" s="13"/>
      <c r="W17" s="11"/>
    </row>
    <row r="18" spans="1:23" s="1" customFormat="1" ht="18.75" thickBot="1" x14ac:dyDescent="0.4">
      <c r="A18" s="105" t="s">
        <v>53</v>
      </c>
      <c r="B18" s="106"/>
      <c r="C18" s="106"/>
      <c r="D18" s="106"/>
      <c r="E18" s="106"/>
      <c r="F18" s="106"/>
      <c r="G18" s="106"/>
      <c r="H18" s="106"/>
      <c r="I18" s="107"/>
      <c r="J18" s="23">
        <f t="shared" ref="J18:W18" si="7">SUM(J16:J17)</f>
        <v>31086</v>
      </c>
      <c r="K18" s="23">
        <f t="shared" si="7"/>
        <v>36992.340000000004</v>
      </c>
      <c r="L18" s="22">
        <f t="shared" si="7"/>
        <v>0</v>
      </c>
      <c r="M18" s="23">
        <f t="shared" si="7"/>
        <v>0</v>
      </c>
      <c r="N18" s="23">
        <f t="shared" si="7"/>
        <v>0</v>
      </c>
      <c r="O18" s="23">
        <f t="shared" si="7"/>
        <v>0</v>
      </c>
      <c r="P18" s="23">
        <f t="shared" si="7"/>
        <v>0</v>
      </c>
      <c r="Q18" s="23">
        <f t="shared" si="7"/>
        <v>0</v>
      </c>
      <c r="R18" s="23">
        <f t="shared" si="7"/>
        <v>0</v>
      </c>
      <c r="S18" s="23">
        <f t="shared" si="7"/>
        <v>0</v>
      </c>
      <c r="T18" s="23">
        <f t="shared" si="7"/>
        <v>0</v>
      </c>
      <c r="U18" s="23">
        <f t="shared" si="7"/>
        <v>0</v>
      </c>
      <c r="V18" s="23">
        <f t="shared" si="7"/>
        <v>0</v>
      </c>
      <c r="W18" s="24">
        <f t="shared" si="7"/>
        <v>36992.340000000004</v>
      </c>
    </row>
    <row r="19" spans="1:23" s="1" customFormat="1" ht="18.75" thickBot="1" x14ac:dyDescent="0.4">
      <c r="A19" s="100" t="s">
        <v>47</v>
      </c>
      <c r="B19" s="101"/>
      <c r="C19" s="101"/>
      <c r="D19" s="101"/>
      <c r="E19" s="101"/>
      <c r="F19" s="101"/>
      <c r="G19" s="101"/>
      <c r="H19" s="101"/>
      <c r="I19" s="102"/>
      <c r="J19" s="25">
        <f t="shared" ref="J19:W19" si="8">J14+J18</f>
        <v>132036.75</v>
      </c>
      <c r="K19" s="26">
        <f t="shared" si="8"/>
        <v>147992.33249999999</v>
      </c>
      <c r="L19" s="25">
        <f t="shared" si="8"/>
        <v>0</v>
      </c>
      <c r="M19" s="26">
        <f t="shared" si="8"/>
        <v>476</v>
      </c>
      <c r="N19" s="26">
        <f t="shared" si="8"/>
        <v>5222.5</v>
      </c>
      <c r="O19" s="26">
        <f t="shared" si="8"/>
        <v>41495.832083333342</v>
      </c>
      <c r="P19" s="26">
        <f t="shared" si="8"/>
        <v>7723.6320833333339</v>
      </c>
      <c r="Q19" s="26">
        <f t="shared" si="8"/>
        <v>7723.6320833333339</v>
      </c>
      <c r="R19" s="26">
        <f t="shared" si="8"/>
        <v>7723.6320833333339</v>
      </c>
      <c r="S19" s="26">
        <f t="shared" si="8"/>
        <v>7723.6320833333339</v>
      </c>
      <c r="T19" s="26">
        <f t="shared" si="8"/>
        <v>7723.6320833333339</v>
      </c>
      <c r="U19" s="26">
        <f t="shared" si="8"/>
        <v>5222.5</v>
      </c>
      <c r="V19" s="26">
        <f t="shared" si="8"/>
        <v>5222.5</v>
      </c>
      <c r="W19" s="27">
        <f t="shared" si="8"/>
        <v>51734.840000000004</v>
      </c>
    </row>
    <row r="20" spans="1:23" ht="17.25" thickBot="1" x14ac:dyDescent="0.35"/>
    <row r="21" spans="1:23" ht="27" customHeight="1" thickBot="1" x14ac:dyDescent="0.35">
      <c r="A21" s="90" t="s">
        <v>49</v>
      </c>
      <c r="B21" s="91"/>
      <c r="C21" s="91"/>
      <c r="D21" s="92"/>
      <c r="E21" s="17">
        <f>E22+E23</f>
        <v>148000</v>
      </c>
      <c r="F21" s="18" t="s">
        <v>50</v>
      </c>
    </row>
    <row r="22" spans="1:23" ht="38.25" customHeight="1" x14ac:dyDescent="0.3">
      <c r="A22" s="110" t="s">
        <v>56</v>
      </c>
      <c r="B22" s="111"/>
      <c r="C22" s="111"/>
      <c r="D22" s="111"/>
      <c r="E22" s="28">
        <v>111000</v>
      </c>
      <c r="F22" s="29" t="s">
        <v>50</v>
      </c>
    </row>
    <row r="23" spans="1:23" ht="69.75" customHeight="1" thickBot="1" x14ac:dyDescent="0.35">
      <c r="A23" s="88" t="s">
        <v>57</v>
      </c>
      <c r="B23" s="89"/>
      <c r="C23" s="89"/>
      <c r="D23" s="89"/>
      <c r="E23" s="30">
        <v>37000</v>
      </c>
      <c r="F23" s="31" t="s">
        <v>50</v>
      </c>
    </row>
  </sheetData>
  <mergeCells count="20">
    <mergeCell ref="J1:J2"/>
    <mergeCell ref="K1:K2"/>
    <mergeCell ref="L1:W1"/>
    <mergeCell ref="E1:E2"/>
    <mergeCell ref="F1:F2"/>
    <mergeCell ref="G1:G2"/>
    <mergeCell ref="H1:H2"/>
    <mergeCell ref="A1:A2"/>
    <mergeCell ref="A18:I18"/>
    <mergeCell ref="B1:B2"/>
    <mergeCell ref="A22:D22"/>
    <mergeCell ref="I1:I2"/>
    <mergeCell ref="C1:C2"/>
    <mergeCell ref="D1:D2"/>
    <mergeCell ref="A23:D23"/>
    <mergeCell ref="A21:D21"/>
    <mergeCell ref="A3:K3"/>
    <mergeCell ref="A15:K15"/>
    <mergeCell ref="A14:I14"/>
    <mergeCell ref="A19:I19"/>
  </mergeCells>
  <pageMargins left="0.43307086614173229" right="0.23622047244094488" top="0.3543307086614173" bottom="0.354330708661417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'Cheltuieli Eligibile'!$C$2:$C$24</xm:f>
          </x14:formula1>
          <xm:sqref>D16:D17 D11:D13</xm:sqref>
        </x14:dataValidation>
        <x14:dataValidation type="list" allowBlank="1" showInputMessage="1" showErrorMessage="1">
          <x14:formula1>
            <xm:f>'Cheltuieli Eligibile'!$B$40:$B$41</xm:f>
          </x14:formula1>
          <xm:sqref>E17 E13</xm:sqref>
        </x14:dataValidation>
        <x14:dataValidation type="list" allowBlank="1" showInputMessage="1" showErrorMessage="1">
          <x14:formula1>
            <xm:f>'[1]Cheltuieli Eligibile'!#REF!</xm:f>
          </x14:formula1>
          <xm:sqref>E4:E8 D4:D7</xm:sqref>
        </x14:dataValidation>
        <x14:dataValidation type="list" allowBlank="1" showInputMessage="1" showErrorMessage="1">
          <x14:formula1>
            <xm:f>'[2]Cheltuieli Eligibile'!#REF!</xm:f>
          </x14:formula1>
          <xm:sqref>E16 E9:E12 D8:D10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4"/>
  <sheetViews>
    <sheetView workbookViewId="0">
      <selection activeCell="B45" sqref="B45"/>
    </sheetView>
  </sheetViews>
  <sheetFormatPr defaultColWidth="9.140625" defaultRowHeight="16.5" x14ac:dyDescent="0.3"/>
  <cols>
    <col min="1" max="1" width="5.85546875" style="5" customWidth="1"/>
    <col min="2" max="2" width="70" style="5" customWidth="1"/>
    <col min="3" max="3" width="76" style="32" customWidth="1"/>
    <col min="4" max="4" width="8.85546875" style="5" customWidth="1"/>
    <col min="5" max="16384" width="9.140625" style="5"/>
  </cols>
  <sheetData>
    <row r="1" spans="1:3" ht="17.25" thickBot="1" x14ac:dyDescent="0.35">
      <c r="A1" s="119" t="s">
        <v>60</v>
      </c>
      <c r="B1" s="120"/>
      <c r="C1" s="121"/>
    </row>
    <row r="2" spans="1:3" x14ac:dyDescent="0.3">
      <c r="A2" s="122" t="s">
        <v>59</v>
      </c>
      <c r="B2" s="125" t="s">
        <v>0</v>
      </c>
      <c r="C2" s="35" t="s">
        <v>1</v>
      </c>
    </row>
    <row r="3" spans="1:3" x14ac:dyDescent="0.3">
      <c r="A3" s="123"/>
      <c r="B3" s="126"/>
      <c r="C3" s="34" t="s">
        <v>21</v>
      </c>
    </row>
    <row r="4" spans="1:3" ht="33" x14ac:dyDescent="0.3">
      <c r="A4" s="123"/>
      <c r="B4" s="126"/>
      <c r="C4" s="34" t="s">
        <v>2</v>
      </c>
    </row>
    <row r="5" spans="1:3" x14ac:dyDescent="0.3">
      <c r="A5" s="123"/>
      <c r="B5" s="127" t="s">
        <v>3</v>
      </c>
      <c r="C5" s="34" t="s">
        <v>22</v>
      </c>
    </row>
    <row r="6" spans="1:3" x14ac:dyDescent="0.3">
      <c r="A6" s="123"/>
      <c r="B6" s="127"/>
      <c r="C6" s="34" t="s">
        <v>23</v>
      </c>
    </row>
    <row r="7" spans="1:3" ht="66" x14ac:dyDescent="0.3">
      <c r="A7" s="123"/>
      <c r="B7" s="127"/>
      <c r="C7" s="34" t="s">
        <v>24</v>
      </c>
    </row>
    <row r="8" spans="1:3" x14ac:dyDescent="0.3">
      <c r="A8" s="123"/>
      <c r="B8" s="127"/>
      <c r="C8" s="34" t="s">
        <v>25</v>
      </c>
    </row>
    <row r="9" spans="1:3" ht="49.5" x14ac:dyDescent="0.3">
      <c r="A9" s="123"/>
      <c r="B9" s="36" t="s">
        <v>4</v>
      </c>
      <c r="C9" s="34" t="s">
        <v>4</v>
      </c>
    </row>
    <row r="10" spans="1:3" ht="66" x14ac:dyDescent="0.3">
      <c r="A10" s="123"/>
      <c r="B10" s="36" t="s">
        <v>5</v>
      </c>
      <c r="C10" s="34" t="s">
        <v>5</v>
      </c>
    </row>
    <row r="11" spans="1:3" ht="49.5" x14ac:dyDescent="0.3">
      <c r="A11" s="123"/>
      <c r="B11" s="36" t="s">
        <v>6</v>
      </c>
      <c r="C11" s="34" t="s">
        <v>6</v>
      </c>
    </row>
    <row r="12" spans="1:3" ht="66" x14ac:dyDescent="0.3">
      <c r="A12" s="123"/>
      <c r="B12" s="36" t="s">
        <v>7</v>
      </c>
      <c r="C12" s="34" t="s">
        <v>7</v>
      </c>
    </row>
    <row r="13" spans="1:3" x14ac:dyDescent="0.3">
      <c r="A13" s="123"/>
      <c r="B13" s="36" t="s">
        <v>8</v>
      </c>
      <c r="C13" s="34" t="s">
        <v>8</v>
      </c>
    </row>
    <row r="14" spans="1:3" ht="33" x14ac:dyDescent="0.3">
      <c r="A14" s="123"/>
      <c r="B14" s="36" t="s">
        <v>9</v>
      </c>
      <c r="C14" s="34" t="s">
        <v>9</v>
      </c>
    </row>
    <row r="15" spans="1:3" ht="33" x14ac:dyDescent="0.3">
      <c r="A15" s="123"/>
      <c r="B15" s="36" t="s">
        <v>19</v>
      </c>
      <c r="C15" s="34" t="s">
        <v>19</v>
      </c>
    </row>
    <row r="16" spans="1:3" x14ac:dyDescent="0.3">
      <c r="A16" s="123"/>
      <c r="B16" s="36" t="s">
        <v>10</v>
      </c>
      <c r="C16" s="34" t="s">
        <v>10</v>
      </c>
    </row>
    <row r="17" spans="1:3" x14ac:dyDescent="0.3">
      <c r="A17" s="123"/>
      <c r="B17" s="36" t="s">
        <v>11</v>
      </c>
      <c r="C17" s="34" t="s">
        <v>11</v>
      </c>
    </row>
    <row r="18" spans="1:3" ht="33" x14ac:dyDescent="0.3">
      <c r="A18" s="123"/>
      <c r="B18" s="36" t="s">
        <v>12</v>
      </c>
      <c r="C18" s="34" t="s">
        <v>12</v>
      </c>
    </row>
    <row r="19" spans="1:3" ht="33" x14ac:dyDescent="0.3">
      <c r="A19" s="123"/>
      <c r="B19" s="36" t="s">
        <v>13</v>
      </c>
      <c r="C19" s="34" t="s">
        <v>13</v>
      </c>
    </row>
    <row r="20" spans="1:3" ht="33" x14ac:dyDescent="0.3">
      <c r="A20" s="123"/>
      <c r="B20" s="36" t="s">
        <v>14</v>
      </c>
      <c r="C20" s="34" t="s">
        <v>14</v>
      </c>
    </row>
    <row r="21" spans="1:3" x14ac:dyDescent="0.3">
      <c r="A21" s="123"/>
      <c r="B21" s="127" t="s">
        <v>15</v>
      </c>
      <c r="C21" s="34" t="s">
        <v>16</v>
      </c>
    </row>
    <row r="22" spans="1:3" x14ac:dyDescent="0.3">
      <c r="A22" s="123"/>
      <c r="B22" s="127"/>
      <c r="C22" s="34" t="s">
        <v>17</v>
      </c>
    </row>
    <row r="23" spans="1:3" ht="33" x14ac:dyDescent="0.3">
      <c r="A23" s="123"/>
      <c r="B23" s="127"/>
      <c r="C23" s="34" t="s">
        <v>18</v>
      </c>
    </row>
    <row r="24" spans="1:3" ht="33.75" thickBot="1" x14ac:dyDescent="0.35">
      <c r="A24" s="124"/>
      <c r="B24" s="128"/>
      <c r="C24" s="46" t="s">
        <v>20</v>
      </c>
    </row>
    <row r="25" spans="1:3" ht="16.5" customHeight="1" x14ac:dyDescent="0.3">
      <c r="A25" s="33"/>
    </row>
    <row r="26" spans="1:3" x14ac:dyDescent="0.3">
      <c r="A26" s="33"/>
      <c r="B26" s="47" t="s">
        <v>64</v>
      </c>
    </row>
    <row r="27" spans="1:3" x14ac:dyDescent="0.3">
      <c r="A27" s="32"/>
      <c r="B27" s="48" t="s">
        <v>65</v>
      </c>
    </row>
    <row r="28" spans="1:3" x14ac:dyDescent="0.3">
      <c r="A28" s="32"/>
      <c r="B28" t="s">
        <v>66</v>
      </c>
    </row>
    <row r="29" spans="1:3" x14ac:dyDescent="0.3">
      <c r="B29" t="s">
        <v>67</v>
      </c>
    </row>
    <row r="30" spans="1:3" x14ac:dyDescent="0.3">
      <c r="B30"/>
    </row>
    <row r="31" spans="1:3" x14ac:dyDescent="0.3">
      <c r="B31" s="48" t="s">
        <v>68</v>
      </c>
    </row>
    <row r="32" spans="1:3" x14ac:dyDescent="0.3">
      <c r="B32" t="s">
        <v>69</v>
      </c>
    </row>
    <row r="33" spans="2:2" x14ac:dyDescent="0.3">
      <c r="B33" t="s">
        <v>70</v>
      </c>
    </row>
    <row r="34" spans="2:2" x14ac:dyDescent="0.3">
      <c r="B34" t="s">
        <v>71</v>
      </c>
    </row>
    <row r="35" spans="2:2" x14ac:dyDescent="0.3">
      <c r="B35" t="s">
        <v>72</v>
      </c>
    </row>
    <row r="36" spans="2:2" x14ac:dyDescent="0.3">
      <c r="B36" t="s">
        <v>73</v>
      </c>
    </row>
    <row r="37" spans="2:2" x14ac:dyDescent="0.3">
      <c r="B37" t="s">
        <v>74</v>
      </c>
    </row>
    <row r="38" spans="2:2" ht="16.5" customHeight="1" x14ac:dyDescent="0.3">
      <c r="B38"/>
    </row>
    <row r="40" spans="2:2" x14ac:dyDescent="0.3">
      <c r="B40" s="5" t="s">
        <v>92</v>
      </c>
    </row>
    <row r="41" spans="2:2" x14ac:dyDescent="0.3">
      <c r="B41" s="5" t="s">
        <v>93</v>
      </c>
    </row>
    <row r="64" ht="102.75" customHeight="1" x14ac:dyDescent="0.3"/>
  </sheetData>
  <mergeCells count="5">
    <mergeCell ref="A1:C1"/>
    <mergeCell ref="A2:A24"/>
    <mergeCell ref="B2:B4"/>
    <mergeCell ref="B5:B8"/>
    <mergeCell ref="B21:B24"/>
  </mergeCells>
  <pageMargins left="0.43307086614173229" right="0.23622047244094488" top="0.59055118110236215" bottom="0.19685039370078741" header="0.31496062992125984" footer="0.31496062992125984"/>
  <pageSetup paperSize="9" scale="6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workbookViewId="0">
      <selection activeCell="G9" sqref="G9"/>
    </sheetView>
  </sheetViews>
  <sheetFormatPr defaultColWidth="9.140625" defaultRowHeight="15.75" x14ac:dyDescent="0.25"/>
  <cols>
    <col min="1" max="1" width="47.7109375" style="49" customWidth="1"/>
    <col min="2" max="2" width="9" style="49" bestFit="1" customWidth="1"/>
    <col min="3" max="3" width="8.5703125" style="49" bestFit="1" customWidth="1"/>
    <col min="4" max="4" width="8.42578125" style="49" bestFit="1" customWidth="1"/>
    <col min="5" max="16384" width="9.140625" style="49"/>
  </cols>
  <sheetData>
    <row r="1" spans="1:4" ht="15.75" customHeight="1" x14ac:dyDescent="0.3">
      <c r="A1" s="130" t="s">
        <v>75</v>
      </c>
      <c r="B1" s="130"/>
      <c r="C1" s="130"/>
      <c r="D1" s="130"/>
    </row>
    <row r="2" spans="1:4" x14ac:dyDescent="0.25">
      <c r="A2" s="50"/>
    </row>
    <row r="3" spans="1:4" ht="15.75" customHeight="1" x14ac:dyDescent="0.25">
      <c r="A3" s="131" t="s">
        <v>76</v>
      </c>
      <c r="B3" s="131"/>
      <c r="C3" s="131"/>
      <c r="D3" s="131"/>
    </row>
    <row r="4" spans="1:4" x14ac:dyDescent="0.25">
      <c r="A4" s="50" t="s">
        <v>77</v>
      </c>
    </row>
    <row r="5" spans="1:4" ht="31.5" x14ac:dyDescent="0.25">
      <c r="A5" s="51" t="s">
        <v>78</v>
      </c>
      <c r="B5" s="52" t="s">
        <v>79</v>
      </c>
      <c r="C5" s="52" t="s">
        <v>80</v>
      </c>
      <c r="D5" s="52" t="s">
        <v>81</v>
      </c>
    </row>
    <row r="6" spans="1:4" s="55" customFormat="1" x14ac:dyDescent="0.25">
      <c r="A6" s="53" t="s">
        <v>82</v>
      </c>
      <c r="B6" s="54">
        <v>49</v>
      </c>
      <c r="C6" s="54">
        <v>56</v>
      </c>
      <c r="D6" s="54">
        <v>63</v>
      </c>
    </row>
    <row r="7" spans="1:4" s="58" customFormat="1" x14ac:dyDescent="0.25">
      <c r="A7" s="56" t="s">
        <v>83</v>
      </c>
      <c r="B7" s="57">
        <v>36</v>
      </c>
      <c r="C7" s="57">
        <v>42</v>
      </c>
      <c r="D7" s="57">
        <v>47</v>
      </c>
    </row>
    <row r="8" spans="1:4" s="58" customFormat="1" x14ac:dyDescent="0.25">
      <c r="A8" s="56" t="s">
        <v>84</v>
      </c>
      <c r="B8" s="57">
        <f>B6+B7</f>
        <v>85</v>
      </c>
      <c r="C8" s="57">
        <f>C6+C7</f>
        <v>98</v>
      </c>
      <c r="D8" s="57">
        <f>D6+D7</f>
        <v>110</v>
      </c>
    </row>
    <row r="9" spans="1:4" x14ac:dyDescent="0.25">
      <c r="A9" s="59"/>
      <c r="B9" s="60"/>
      <c r="C9" s="60"/>
      <c r="D9" s="60"/>
    </row>
    <row r="10" spans="1:4" ht="30.75" customHeight="1" x14ac:dyDescent="0.25">
      <c r="A10" s="131" t="s">
        <v>85</v>
      </c>
      <c r="B10" s="131"/>
      <c r="C10" s="131"/>
      <c r="D10" s="131"/>
    </row>
    <row r="11" spans="1:4" ht="29.25" customHeight="1" x14ac:dyDescent="0.25">
      <c r="A11" s="129" t="s">
        <v>86</v>
      </c>
      <c r="B11" s="129"/>
      <c r="C11" s="129"/>
      <c r="D11" s="129"/>
    </row>
    <row r="12" spans="1:4" ht="31.5" x14ac:dyDescent="0.25">
      <c r="A12" s="51" t="s">
        <v>78</v>
      </c>
      <c r="B12" s="52" t="s">
        <v>79</v>
      </c>
      <c r="C12" s="52" t="s">
        <v>80</v>
      </c>
      <c r="D12" s="52" t="s">
        <v>81</v>
      </c>
    </row>
    <row r="13" spans="1:4" x14ac:dyDescent="0.25">
      <c r="A13" s="53" t="s">
        <v>82</v>
      </c>
      <c r="B13" s="54">
        <v>42</v>
      </c>
      <c r="C13" s="54">
        <v>49</v>
      </c>
      <c r="D13" s="54">
        <v>56</v>
      </c>
    </row>
    <row r="14" spans="1:4" s="58" customFormat="1" x14ac:dyDescent="0.25">
      <c r="A14" s="56" t="s">
        <v>83</v>
      </c>
      <c r="B14" s="57">
        <v>31</v>
      </c>
      <c r="C14" s="57">
        <v>36</v>
      </c>
      <c r="D14" s="57">
        <v>42</v>
      </c>
    </row>
    <row r="15" spans="1:4" s="58" customFormat="1" x14ac:dyDescent="0.25">
      <c r="A15" s="56" t="s">
        <v>84</v>
      </c>
      <c r="B15" s="57">
        <f>B13+B14</f>
        <v>73</v>
      </c>
      <c r="C15" s="57">
        <f>C13+C14</f>
        <v>85</v>
      </c>
      <c r="D15" s="57">
        <f>D13+D14</f>
        <v>98</v>
      </c>
    </row>
    <row r="16" spans="1:4" x14ac:dyDescent="0.25">
      <c r="A16" s="59"/>
      <c r="B16" s="60"/>
      <c r="C16" s="60"/>
      <c r="D16" s="60"/>
    </row>
    <row r="17" spans="1:4" ht="15.75" customHeight="1" x14ac:dyDescent="0.25">
      <c r="A17" s="131" t="s">
        <v>87</v>
      </c>
      <c r="B17" s="131"/>
      <c r="C17" s="131"/>
      <c r="D17" s="131"/>
    </row>
    <row r="18" spans="1:4" ht="45.75" customHeight="1" x14ac:dyDescent="0.25">
      <c r="A18" s="129" t="s">
        <v>88</v>
      </c>
      <c r="B18" s="129"/>
      <c r="C18" s="129"/>
      <c r="D18" s="129"/>
    </row>
    <row r="19" spans="1:4" ht="31.5" x14ac:dyDescent="0.25">
      <c r="A19" s="51" t="s">
        <v>78</v>
      </c>
      <c r="B19" s="52" t="s">
        <v>79</v>
      </c>
      <c r="C19" s="52" t="s">
        <v>80</v>
      </c>
      <c r="D19" s="52" t="s">
        <v>81</v>
      </c>
    </row>
    <row r="20" spans="1:4" x14ac:dyDescent="0.25">
      <c r="A20" s="53" t="s">
        <v>82</v>
      </c>
      <c r="B20" s="54">
        <v>35</v>
      </c>
      <c r="C20" s="54">
        <v>42</v>
      </c>
      <c r="D20" s="54">
        <v>49</v>
      </c>
    </row>
    <row r="21" spans="1:4" s="58" customFormat="1" x14ac:dyDescent="0.25">
      <c r="A21" s="56" t="s">
        <v>83</v>
      </c>
      <c r="B21" s="57">
        <v>26</v>
      </c>
      <c r="C21" s="57">
        <v>31</v>
      </c>
      <c r="D21" s="57">
        <v>36</v>
      </c>
    </row>
    <row r="22" spans="1:4" x14ac:dyDescent="0.25">
      <c r="A22" s="56" t="s">
        <v>84</v>
      </c>
      <c r="B22" s="57">
        <f>B20+B21</f>
        <v>61</v>
      </c>
      <c r="C22" s="57">
        <f>C20+C21</f>
        <v>73</v>
      </c>
      <c r="D22" s="57">
        <f>D20+D21</f>
        <v>85</v>
      </c>
    </row>
    <row r="23" spans="1:4" x14ac:dyDescent="0.25">
      <c r="A23" s="50"/>
    </row>
    <row r="24" spans="1:4" ht="45.75" customHeight="1" x14ac:dyDescent="0.25">
      <c r="A24" s="129" t="s">
        <v>89</v>
      </c>
      <c r="B24" s="129"/>
      <c r="C24" s="129"/>
      <c r="D24" s="129"/>
    </row>
    <row r="25" spans="1:4" ht="31.5" x14ac:dyDescent="0.25">
      <c r="A25" s="51" t="s">
        <v>78</v>
      </c>
      <c r="B25" s="52" t="s">
        <v>90</v>
      </c>
      <c r="C25" s="61" t="s">
        <v>91</v>
      </c>
    </row>
    <row r="26" spans="1:4" x14ac:dyDescent="0.25">
      <c r="A26" s="53" t="s">
        <v>82</v>
      </c>
      <c r="B26" s="54">
        <v>18</v>
      </c>
      <c r="C26" s="54">
        <v>25</v>
      </c>
      <c r="D26" s="62"/>
    </row>
    <row r="27" spans="1:4" s="58" customFormat="1" x14ac:dyDescent="0.25">
      <c r="A27" s="56" t="s">
        <v>83</v>
      </c>
      <c r="B27" s="57">
        <v>13</v>
      </c>
      <c r="C27" s="57">
        <v>18</v>
      </c>
    </row>
    <row r="28" spans="1:4" x14ac:dyDescent="0.25">
      <c r="A28" s="56" t="s">
        <v>84</v>
      </c>
      <c r="B28" s="57">
        <f>B26+B27</f>
        <v>31</v>
      </c>
      <c r="C28" s="57">
        <f>C26+C27</f>
        <v>43</v>
      </c>
      <c r="D28" s="60"/>
    </row>
  </sheetData>
  <mergeCells count="7">
    <mergeCell ref="A24:D24"/>
    <mergeCell ref="A1:D1"/>
    <mergeCell ref="A3:D3"/>
    <mergeCell ref="A10:D10"/>
    <mergeCell ref="A11:D11"/>
    <mergeCell ref="A17:D17"/>
    <mergeCell ref="A18:D1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Buget Plan de afaceri_106932</vt:lpstr>
      <vt:lpstr>Cheltuieli Eligibile</vt:lpstr>
      <vt:lpstr>Plafon Salarii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Metodo Consultores</dc:creator>
  <cp:lastModifiedBy>user 6</cp:lastModifiedBy>
  <cp:lastPrinted>2018-12-04T12:31:01Z</cp:lastPrinted>
  <dcterms:created xsi:type="dcterms:W3CDTF">2018-04-26T16:04:39Z</dcterms:created>
  <dcterms:modified xsi:type="dcterms:W3CDTF">2019-01-26T10:03:03Z</dcterms:modified>
</cp:coreProperties>
</file>