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245" yWindow="-15" windowWidth="10290" windowHeight="8100"/>
  </bookViews>
  <sheets>
    <sheet name="Buget Plan de afaceri_106932" sheetId="4" r:id="rId1"/>
    <sheet name="Model - Buget Plan de afaceri" sheetId="2" r:id="rId2"/>
    <sheet name="Cheltuieli Eligibile" sheetId="3" r:id="rId3"/>
    <sheet name="Plafon Salarii" sheetId="5" r:id="rId4"/>
  </sheets>
  <calcPr calcId="125725"/>
</workbook>
</file>

<file path=xl/calcChain.xml><?xml version="1.0" encoding="utf-8"?>
<calcChain xmlns="http://schemas.openxmlformats.org/spreadsheetml/2006/main">
  <c r="I9" i="4"/>
  <c r="J21" l="1"/>
  <c r="I21"/>
  <c r="K21" s="1"/>
  <c r="M21" s="1"/>
  <c r="J20"/>
  <c r="K20" s="1"/>
  <c r="M20" s="1"/>
  <c r="I20"/>
  <c r="I17"/>
  <c r="I16"/>
  <c r="I15"/>
  <c r="I14"/>
  <c r="I13"/>
  <c r="I12"/>
  <c r="I11"/>
  <c r="I10"/>
  <c r="I8"/>
  <c r="J17"/>
  <c r="J16"/>
  <c r="J15"/>
  <c r="K15" s="1"/>
  <c r="M15" s="1"/>
  <c r="J14"/>
  <c r="K14" s="1"/>
  <c r="M14" s="1"/>
  <c r="J13"/>
  <c r="K13" s="1"/>
  <c r="M13" s="1"/>
  <c r="J12"/>
  <c r="J11"/>
  <c r="J10"/>
  <c r="K10" s="1"/>
  <c r="M10" s="1"/>
  <c r="J9"/>
  <c r="K9" s="1"/>
  <c r="M9" s="1"/>
  <c r="J8"/>
  <c r="K17" l="1"/>
  <c r="M17" s="1"/>
  <c r="K11"/>
  <c r="M11" s="1"/>
  <c r="K8"/>
  <c r="M8" s="1"/>
  <c r="K12"/>
  <c r="M12" s="1"/>
  <c r="K16"/>
  <c r="M16" s="1"/>
  <c r="J7" l="1"/>
  <c r="K7" s="1"/>
  <c r="J6"/>
  <c r="K6" s="1"/>
  <c r="J5"/>
  <c r="K5" s="1"/>
  <c r="J4"/>
  <c r="K4" s="1"/>
  <c r="C28" i="5" l="1"/>
  <c r="B28"/>
  <c r="D22"/>
  <c r="C22"/>
  <c r="B22"/>
  <c r="D15"/>
  <c r="C15"/>
  <c r="B15"/>
  <c r="D8"/>
  <c r="C8"/>
  <c r="B8"/>
  <c r="M9" i="2" l="1"/>
  <c r="N9"/>
  <c r="O9"/>
  <c r="P9"/>
  <c r="Q9"/>
  <c r="R9"/>
  <c r="S9"/>
  <c r="T9"/>
  <c r="U9"/>
  <c r="V9"/>
  <c r="W9"/>
  <c r="M10"/>
  <c r="N10"/>
  <c r="O10"/>
  <c r="P10"/>
  <c r="Q10"/>
  <c r="R10"/>
  <c r="S10"/>
  <c r="T10"/>
  <c r="U10"/>
  <c r="V10"/>
  <c r="W10"/>
  <c r="L10"/>
  <c r="L9"/>
  <c r="M5"/>
  <c r="N5"/>
  <c r="O5"/>
  <c r="P5"/>
  <c r="Q5"/>
  <c r="R5"/>
  <c r="S5"/>
  <c r="T5"/>
  <c r="U5"/>
  <c r="V5"/>
  <c r="W5"/>
  <c r="M6"/>
  <c r="N6"/>
  <c r="O6"/>
  <c r="P6"/>
  <c r="Q6"/>
  <c r="R6"/>
  <c r="S6"/>
  <c r="T6"/>
  <c r="U6"/>
  <c r="V6"/>
  <c r="W6"/>
  <c r="M7"/>
  <c r="N7"/>
  <c r="O7"/>
  <c r="P7"/>
  <c r="Q7"/>
  <c r="R7"/>
  <c r="S7"/>
  <c r="T7"/>
  <c r="U7"/>
  <c r="V7"/>
  <c r="W7"/>
  <c r="L5"/>
  <c r="L6"/>
  <c r="L7"/>
  <c r="M4"/>
  <c r="N4"/>
  <c r="O4"/>
  <c r="P4"/>
  <c r="Q4"/>
  <c r="R4"/>
  <c r="S4"/>
  <c r="T4"/>
  <c r="U4"/>
  <c r="V4"/>
  <c r="W4"/>
  <c r="L4"/>
  <c r="J18" i="4" l="1"/>
  <c r="J22"/>
  <c r="I22" i="2"/>
  <c r="K22" s="1"/>
  <c r="W22" s="1"/>
  <c r="I21"/>
  <c r="K21" s="1"/>
  <c r="W21" s="1"/>
  <c r="I14"/>
  <c r="J13"/>
  <c r="I13"/>
  <c r="I12"/>
  <c r="I11"/>
  <c r="J10"/>
  <c r="K9"/>
  <c r="I8"/>
  <c r="K8" s="1"/>
  <c r="L8" s="1"/>
  <c r="K23"/>
  <c r="K24"/>
  <c r="K25"/>
  <c r="K26"/>
  <c r="K27"/>
  <c r="K28"/>
  <c r="K29"/>
  <c r="K30"/>
  <c r="K5"/>
  <c r="K6"/>
  <c r="K7"/>
  <c r="K15"/>
  <c r="K16"/>
  <c r="K17"/>
  <c r="K18"/>
  <c r="J22"/>
  <c r="J23"/>
  <c r="J24"/>
  <c r="J25"/>
  <c r="J26"/>
  <c r="J27"/>
  <c r="J28"/>
  <c r="J29"/>
  <c r="J30"/>
  <c r="J21"/>
  <c r="J5"/>
  <c r="J6"/>
  <c r="J7"/>
  <c r="J8"/>
  <c r="J9"/>
  <c r="J11"/>
  <c r="J12"/>
  <c r="J14"/>
  <c r="J15"/>
  <c r="J16"/>
  <c r="J17"/>
  <c r="J18"/>
  <c r="K4"/>
  <c r="J4"/>
  <c r="E34"/>
  <c r="V31"/>
  <c r="U31"/>
  <c r="T31"/>
  <c r="S31"/>
  <c r="R31"/>
  <c r="Q31"/>
  <c r="P31"/>
  <c r="O31"/>
  <c r="N31"/>
  <c r="M31"/>
  <c r="L31"/>
  <c r="J23" i="4" l="1"/>
  <c r="K13" i="2"/>
  <c r="V13"/>
  <c r="O13"/>
  <c r="S13"/>
  <c r="W13"/>
  <c r="L13"/>
  <c r="P13"/>
  <c r="T13"/>
  <c r="M13"/>
  <c r="Q13"/>
  <c r="U13"/>
  <c r="N13"/>
  <c r="R13"/>
  <c r="K12"/>
  <c r="O12"/>
  <c r="S12"/>
  <c r="W12"/>
  <c r="L12"/>
  <c r="P12"/>
  <c r="T12"/>
  <c r="M12"/>
  <c r="Q12"/>
  <c r="U12"/>
  <c r="N12"/>
  <c r="R12"/>
  <c r="V12"/>
  <c r="K11"/>
  <c r="P11"/>
  <c r="T11"/>
  <c r="L11"/>
  <c r="L19" s="1"/>
  <c r="L32" s="1"/>
  <c r="M11"/>
  <c r="M19" s="1"/>
  <c r="M32" s="1"/>
  <c r="Q11"/>
  <c r="U11"/>
  <c r="N11"/>
  <c r="R11"/>
  <c r="V11"/>
  <c r="O11"/>
  <c r="S11"/>
  <c r="W11"/>
  <c r="K14"/>
  <c r="Q14"/>
  <c r="U14"/>
  <c r="N14"/>
  <c r="R14"/>
  <c r="V14"/>
  <c r="O14"/>
  <c r="S14"/>
  <c r="W14"/>
  <c r="P14"/>
  <c r="T14"/>
  <c r="W31"/>
  <c r="K10"/>
  <c r="J31"/>
  <c r="K31"/>
  <c r="J19"/>
  <c r="P19" l="1"/>
  <c r="P32" s="1"/>
  <c r="V19"/>
  <c r="V32" s="1"/>
  <c r="Q19"/>
  <c r="Q32" s="1"/>
  <c r="S19"/>
  <c r="S32" s="1"/>
  <c r="N19"/>
  <c r="N32" s="1"/>
  <c r="T19"/>
  <c r="T32" s="1"/>
  <c r="O19"/>
  <c r="O32" s="1"/>
  <c r="U19"/>
  <c r="U32" s="1"/>
  <c r="W19"/>
  <c r="W32" s="1"/>
  <c r="R19"/>
  <c r="R32" s="1"/>
  <c r="J32"/>
  <c r="K19"/>
  <c r="K32" s="1"/>
  <c r="W22" i="4"/>
  <c r="V22"/>
  <c r="U22"/>
  <c r="T22"/>
  <c r="S22"/>
  <c r="R22"/>
  <c r="Q22"/>
  <c r="P22"/>
  <c r="O22"/>
  <c r="N22"/>
  <c r="M22"/>
  <c r="L22"/>
  <c r="K22"/>
  <c r="W18"/>
  <c r="V18"/>
  <c r="U18"/>
  <c r="T18"/>
  <c r="S18"/>
  <c r="R18"/>
  <c r="Q18"/>
  <c r="P18"/>
  <c r="O18"/>
  <c r="N18"/>
  <c r="M18"/>
  <c r="L18"/>
  <c r="K18"/>
  <c r="E25"/>
  <c r="O23" l="1"/>
  <c r="S23"/>
  <c r="P23"/>
  <c r="L23"/>
  <c r="T23"/>
  <c r="W23"/>
  <c r="M23"/>
  <c r="Q23"/>
  <c r="U23"/>
  <c r="K23"/>
  <c r="N23"/>
  <c r="R23"/>
  <c r="V23"/>
</calcChain>
</file>

<file path=xl/sharedStrings.xml><?xml version="1.0" encoding="utf-8"?>
<sst xmlns="http://schemas.openxmlformats.org/spreadsheetml/2006/main" count="303" uniqueCount="144">
  <si>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</si>
  <si>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</si>
  <si>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</si>
  <si>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</si>
  <si>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</si>
  <si>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</si>
  <si>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</si>
  <si>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</si>
  <si>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</si>
  <si>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</si>
  <si>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</si>
  <si>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</si>
  <si>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</si>
  <si>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</si>
  <si>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</si>
  <si>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</si>
  <si>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</si>
  <si>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</si>
  <si>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</si>
  <si>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</si>
  <si>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</si>
  <si>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</si>
  <si>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</si>
  <si>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</si>
  <si>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</si>
  <si>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</si>
  <si>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</si>
  <si>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</si>
  <si>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</si>
  <si>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</si>
  <si>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</si>
  <si>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</si>
  <si>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</si>
  <si>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</si>
  <si>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</si>
  <si>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</si>
  <si>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</si>
  <si>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</si>
  <si>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</si>
  <si>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</si>
  <si>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</si>
  <si>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</si>
  <si>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</si>
  <si>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</si>
  <si>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</si>
  <si>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</si>
  <si>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</si>
  <si>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</si>
  <si>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</si>
  <si>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</si>
  <si>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</si>
  <si>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</si>
  <si>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</si>
  <si>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</si>
  <si>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</si>
  <si>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</si>
  <si>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</si>
  <si>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</si>
  <si>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</si>
  <si>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</si>
  <si>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</si>
  <si>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</si>
  <si>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</si>
  <si>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</si>
  <si>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</si>
  <si>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</si>
  <si>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</si>
  <si>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</si>
  <si>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</si>
  <si>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</si>
  <si>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</si>
  <si>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</si>
  <si>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</si>
  <si>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</si>
  <si>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</si>
  <si>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</si>
  <si>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</si>
  <si>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</si>
  <si>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</si>
  <si>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</si>
  <si>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</si>
  <si>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</si>
  <si>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</si>
  <si>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</si>
  <si>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</si>
  <si>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</si>
  <si>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</si>
  <si>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</si>
  <si>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</si>
  <si>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</si>
  <si>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</si>
  <si>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</si>
  <si>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</si>
  <si>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</si>
  <si>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</si>
  <si>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</si>
  <si>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</si>
  <si>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</si>
  <si>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</si>
  <si>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</si>
  <si>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</si>
  <si>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</si>
  <si>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</si>
  <si>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</si>
  <si>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</si>
  <si>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</si>
  <si>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</si>
  <si>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</si>
  <si>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</si>
  <si>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</si>
  <si>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</si>
  <si>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</si>
  <si>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</si>
  <si>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salariu net administrator</t>
  </si>
  <si>
    <t>ch. Fixa</t>
  </si>
  <si>
    <t>Contributii (Angajat + Angajator) aferente SN Administrator</t>
  </si>
  <si>
    <t>salariu net agent de vanzari</t>
  </si>
  <si>
    <t>Contributii (Angajat + Angajator) aferente SN agent de vanzari</t>
  </si>
  <si>
    <t>atv</t>
  </si>
  <si>
    <t>lama deszapezire</t>
  </si>
  <si>
    <t>remorca</t>
  </si>
  <si>
    <t>kart</t>
  </si>
  <si>
    <t>Kart Berg Grand Tour Off Road 4 seater F</t>
  </si>
  <si>
    <t>CIM cu 8h/zi x 7 luni</t>
  </si>
  <si>
    <t>CIM cu 8h/zi x 10 luni</t>
  </si>
  <si>
    <t>ATV</t>
  </si>
  <si>
    <t xml:space="preserve"> motor 1 Cilindru, 4 Timpi, 4 Valve, Efi
Capacitate cilindrica (cc) 00
Putere maxima (cp) 32
 injectie de combustibil
Capacitate rezervor (l) 15
Demaror Electric
transmisie Automata CVT
Transmisie finala Pe Cardan
Dimensiuni 2300 x 1100 x 1350 mm
Garda la sol (mm) 250
Masa proprie (kg) 360</t>
  </si>
  <si>
    <t>latime 1524 mm
inaltime 533 mm</t>
  </si>
  <si>
    <t>latime 1250mm x lungime 2300mm x inaltime 1050mm, interior din otel zincat , anvelope all-terrain 22x11-8, greutate 130kg, capacitate incarcare 500kg, cu cadru din otel</t>
  </si>
  <si>
    <t>casca ATV</t>
  </si>
  <si>
    <t>carcasa aerodinamica 
- viziera anti-zgarieturi, anti-aburire, 3D, corecta optic Clasa A, cu sistem de eliberare rapida
- parasolar intern retractabil, 
- sistem de ventilatie reglabil, dinamic, cu flux optimizat
- interior anti-umezeala, anti-miros, antibacterian, detasabil, lavabil
- sistem de prindere cu catarama micrometrica cu eliberare rapida
- greutate redusa: 1150g</t>
  </si>
  <si>
    <t>manusi enduro</t>
  </si>
  <si>
    <t>masuri:
L- cod RD-1093-L
M- cod RD-1093-M
S- cod RD-1093-S
XL- cod RD-1093-XL
XS- cod RD-1093-XS
XXL- cod RD-1093-XXL</t>
  </si>
  <si>
    <t>costum ATV</t>
  </si>
  <si>
    <t xml:space="preserve">Material Cordura .  Foarte rezistent la uzura si rupturi
Interior termo detasabil pentru perioada verii
Protectii Spate
Protectii umeri
Protectii coate
Protectii genunchi
Buzunare multiple .
Aerisiri multiple Geaca , fata spate .
Inchidere buton capsat si fermoar.
Sistem velcro </t>
  </si>
  <si>
    <t>bicicleta mtb</t>
  </si>
  <si>
    <t>bicicleta tandem</t>
  </si>
  <si>
    <t>Sport Trekking
Tip Tandem
Pentru Barbati
Femei
An model 2017
Tip cadru Hardtail
Tip furca Cu suspensie
Material cadru Aliaj
Accesorii incluse Cric
Aparatoare noroi
Aparatoare lant
Iluminare fata/spate
Portbagaj spate
Sonerie
Numar viteze 21
Culoare Argintiu
Sistem franare V-brake
Serie schimbator pinioane Shimano Tourney</t>
  </si>
  <si>
    <t>3 foi cu 8 viteze, în total 24 de viteze!
2 manete rapide, aflate pe ghidon.
Pe stânga (foi) : schimbare urcare/coborâre.
Pe dreapta (viteze) : adaptarea nivelului de efort.
Detalii : -Disc triplu 22, 32 și 42 dinți
-Schimbător viteze față SHIMANO TX800
-Schimbător viteze spate SRAM X3
-Manete SRAM X4, cu indici de viteză
-Casetă cu 8 pinioane, 11 - 32 dinți SRAM PG820</t>
  </si>
  <si>
    <t>Bicicletă prevăzută cu claxon, lumini, catadioptrii pe roţi (reflectorizante) şi protecţie schimbător viteze. Cadrul este perforat, pentru a permite fixarea unui suport pentru bidon</t>
  </si>
  <si>
    <t>bicicleta copii</t>
  </si>
  <si>
    <t>casca biciclisti</t>
  </si>
  <si>
    <t>Cască disponibilă în 2 mărimi:
M: 53- 59 cm. L: 59 - 61 cm.</t>
  </si>
  <si>
    <t>Tip produs ATV
Tip motor 1 Cilindru, 4 Timpi
Capacitate cilindrica (cc) 250
Putere maxima (cp) 25
Viteza maxima (km/h) 95
Tip sistem alimentare injectie de combustibil
Capacitate rezervor (l) 5
Sistem aprindere Electric
Avans aprindere Da
Tip bujie Scanteie
Demaror Electric
Capacitate baterie (Ah) 6.5</t>
  </si>
</sst>
</file>

<file path=xl/styles.xml><?xml version="1.0" encoding="utf-8"?>
<styleSheet xmlns="http://schemas.openxmlformats.org/spreadsheetml/2006/main">
  <numFmts count="1">
    <numFmt numFmtId="164" formatCode="#,##0\ [$lei-418]"/>
  </numFmts>
  <fonts count="17">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7">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wrapText="1"/>
    </xf>
    <xf numFmtId="2" fontId="4" fillId="0" borderId="18"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xf>
    <xf numFmtId="0" fontId="4" fillId="0" borderId="19" xfId="0" applyFont="1" applyBorder="1" applyAlignment="1">
      <alignment horizontal="center" vertical="center"/>
    </xf>
    <xf numFmtId="4" fontId="2" fillId="6" borderId="12" xfId="0" applyNumberFormat="1" applyFont="1" applyFill="1" applyBorder="1" applyAlignment="1">
      <alignment horizontal="center" vertical="center"/>
    </xf>
    <xf numFmtId="4" fontId="2" fillId="6" borderId="9"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4" fontId="4" fillId="0" borderId="18" xfId="0" applyNumberFormat="1" applyFont="1" applyBorder="1" applyAlignment="1">
      <alignment horizontal="center" vertical="center"/>
    </xf>
    <xf numFmtId="4" fontId="4" fillId="0" borderId="6" xfId="0" applyNumberFormat="1" applyFont="1" applyBorder="1" applyAlignment="1">
      <alignment horizontal="center" vertical="center"/>
    </xf>
    <xf numFmtId="0" fontId="5" fillId="0" borderId="0" xfId="0" applyFont="1" applyAlignment="1">
      <alignment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27"/>
  <sheetViews>
    <sheetView tabSelected="1" zoomScale="85" zoomScaleNormal="85" workbookViewId="0">
      <pane ySplit="2" topLeftCell="A21" activePane="bottomLeft" state="frozen"/>
      <selection pane="bottomLeft" activeCell="H20" sqref="H20"/>
    </sheetView>
  </sheetViews>
  <sheetFormatPr defaultRowHeight="16.5"/>
  <cols>
    <col min="1" max="1" width="5.85546875" style="5" customWidth="1"/>
    <col min="2" max="2" width="25.42578125" style="5" customWidth="1"/>
    <col min="3" max="3" width="26.7109375" style="5" customWidth="1"/>
    <col min="4" max="4" width="34.42578125" style="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2" width="13" style="5" customWidth="1"/>
    <col min="13" max="13" width="15" style="5" customWidth="1"/>
    <col min="14" max="14" width="10.7109375" style="5" customWidth="1"/>
    <col min="15" max="15" width="11.85546875" style="5" customWidth="1"/>
    <col min="16" max="16" width="11.28515625" style="5" customWidth="1"/>
    <col min="17" max="17" width="10.85546875" style="5" customWidth="1"/>
    <col min="18" max="18" width="11.42578125" style="5" customWidth="1"/>
    <col min="19" max="19" width="12.140625" style="5" customWidth="1"/>
    <col min="20" max="20" width="11.7109375" style="5" customWidth="1"/>
    <col min="21" max="21" width="12.28515625" style="5" customWidth="1"/>
    <col min="22" max="22" width="12.5703125" style="5" customWidth="1"/>
    <col min="23" max="23" width="11.28515625" style="5" customWidth="1"/>
    <col min="24" max="16384" width="9.140625" style="5"/>
  </cols>
  <sheetData>
    <row r="1" spans="1:23" ht="16.5" customHeight="1">
      <c r="A1" s="108" t="s">
        <v>48</v>
      </c>
      <c r="B1" s="113" t="s">
        <v>26</v>
      </c>
      <c r="C1" s="113" t="s">
        <v>51</v>
      </c>
      <c r="D1" s="119" t="s">
        <v>27</v>
      </c>
      <c r="E1" s="117" t="s">
        <v>31</v>
      </c>
      <c r="F1" s="117" t="s">
        <v>30</v>
      </c>
      <c r="G1" s="117" t="s">
        <v>29</v>
      </c>
      <c r="H1" s="117" t="s">
        <v>28</v>
      </c>
      <c r="I1" s="117" t="s">
        <v>32</v>
      </c>
      <c r="J1" s="117" t="s">
        <v>33</v>
      </c>
      <c r="K1" s="117" t="s">
        <v>34</v>
      </c>
      <c r="L1" s="121" t="s">
        <v>58</v>
      </c>
      <c r="M1" s="122"/>
      <c r="N1" s="122"/>
      <c r="O1" s="122"/>
      <c r="P1" s="122"/>
      <c r="Q1" s="122"/>
      <c r="R1" s="122"/>
      <c r="S1" s="122"/>
      <c r="T1" s="122"/>
      <c r="U1" s="122"/>
      <c r="V1" s="122"/>
      <c r="W1" s="123"/>
    </row>
    <row r="2" spans="1:23" ht="16.5" customHeight="1" thickBot="1">
      <c r="A2" s="109"/>
      <c r="B2" s="114"/>
      <c r="C2" s="114"/>
      <c r="D2" s="120"/>
      <c r="E2" s="118"/>
      <c r="F2" s="118"/>
      <c r="G2" s="118"/>
      <c r="H2" s="118"/>
      <c r="I2" s="118"/>
      <c r="J2" s="118"/>
      <c r="K2" s="118"/>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c r="A3" s="98" t="s">
        <v>55</v>
      </c>
      <c r="B3" s="99"/>
      <c r="C3" s="99"/>
      <c r="D3" s="99"/>
      <c r="E3" s="99"/>
      <c r="F3" s="99"/>
      <c r="G3" s="99"/>
      <c r="H3" s="99"/>
      <c r="I3" s="99"/>
      <c r="J3" s="99"/>
      <c r="K3" s="99"/>
      <c r="L3" s="2"/>
      <c r="M3" s="3"/>
      <c r="N3" s="3"/>
      <c r="O3" s="3"/>
      <c r="P3" s="3"/>
      <c r="Q3" s="3"/>
      <c r="R3" s="3"/>
      <c r="S3" s="3"/>
      <c r="T3" s="3"/>
      <c r="U3" s="3"/>
      <c r="V3" s="3"/>
      <c r="W3" s="4"/>
    </row>
    <row r="4" spans="1:23">
      <c r="A4" s="6">
        <v>1</v>
      </c>
      <c r="B4" s="81" t="s">
        <v>113</v>
      </c>
      <c r="C4" s="81" t="s">
        <v>124</v>
      </c>
      <c r="D4" s="82" t="s">
        <v>1</v>
      </c>
      <c r="E4" s="49" t="s">
        <v>114</v>
      </c>
      <c r="F4" s="50" t="s">
        <v>63</v>
      </c>
      <c r="G4" s="50">
        <v>10</v>
      </c>
      <c r="H4" s="50">
        <v>1413</v>
      </c>
      <c r="I4" s="50"/>
      <c r="J4" s="50">
        <f t="shared" ref="J4:J17" si="0">G4*H4</f>
        <v>14130</v>
      </c>
      <c r="K4" s="50">
        <f>J4</f>
        <v>14130</v>
      </c>
      <c r="L4" s="83">
        <v>0</v>
      </c>
      <c r="M4" s="83">
        <v>0</v>
      </c>
      <c r="N4" s="83">
        <v>1413</v>
      </c>
      <c r="O4" s="83">
        <v>1413</v>
      </c>
      <c r="P4" s="83">
        <v>1413</v>
      </c>
      <c r="Q4" s="83">
        <v>1413</v>
      </c>
      <c r="R4" s="83">
        <v>1413</v>
      </c>
      <c r="S4" s="83">
        <v>1413</v>
      </c>
      <c r="T4" s="83">
        <v>1413</v>
      </c>
      <c r="U4" s="83">
        <v>1413</v>
      </c>
      <c r="V4" s="83">
        <v>1413</v>
      </c>
      <c r="W4" s="83">
        <v>1413</v>
      </c>
    </row>
    <row r="5" spans="1:23" ht="82.5">
      <c r="A5" s="6">
        <v>2</v>
      </c>
      <c r="B5" s="84" t="s">
        <v>115</v>
      </c>
      <c r="C5" s="81" t="s">
        <v>124</v>
      </c>
      <c r="D5" s="82" t="s">
        <v>2</v>
      </c>
      <c r="E5" s="49" t="s">
        <v>114</v>
      </c>
      <c r="F5" s="50" t="s">
        <v>63</v>
      </c>
      <c r="G5" s="50">
        <v>10</v>
      </c>
      <c r="H5" s="50">
        <v>990</v>
      </c>
      <c r="I5" s="50"/>
      <c r="J5" s="50">
        <f t="shared" si="0"/>
        <v>9900</v>
      </c>
      <c r="K5" s="50">
        <f>J5</f>
        <v>9900</v>
      </c>
      <c r="L5" s="83">
        <v>0</v>
      </c>
      <c r="M5" s="83">
        <v>0</v>
      </c>
      <c r="N5" s="83">
        <v>990</v>
      </c>
      <c r="O5" s="83">
        <v>990</v>
      </c>
      <c r="P5" s="83">
        <v>990</v>
      </c>
      <c r="Q5" s="83">
        <v>990</v>
      </c>
      <c r="R5" s="83">
        <v>990</v>
      </c>
      <c r="S5" s="83">
        <v>990</v>
      </c>
      <c r="T5" s="83">
        <v>990</v>
      </c>
      <c r="U5" s="83">
        <v>990</v>
      </c>
      <c r="V5" s="83">
        <v>990</v>
      </c>
      <c r="W5" s="83">
        <v>990</v>
      </c>
    </row>
    <row r="6" spans="1:23" ht="33">
      <c r="A6" s="6">
        <v>3</v>
      </c>
      <c r="B6" s="84" t="s">
        <v>116</v>
      </c>
      <c r="C6" s="81" t="s">
        <v>123</v>
      </c>
      <c r="D6" s="82" t="s">
        <v>1</v>
      </c>
      <c r="E6" s="49" t="s">
        <v>114</v>
      </c>
      <c r="F6" s="50" t="s">
        <v>63</v>
      </c>
      <c r="G6" s="50">
        <v>7</v>
      </c>
      <c r="H6" s="50">
        <v>1263</v>
      </c>
      <c r="I6" s="50"/>
      <c r="J6" s="50">
        <f t="shared" si="0"/>
        <v>8841</v>
      </c>
      <c r="K6" s="50">
        <f>J6</f>
        <v>8841</v>
      </c>
      <c r="L6" s="83">
        <v>0</v>
      </c>
      <c r="M6" s="83">
        <v>0</v>
      </c>
      <c r="N6" s="83">
        <v>0</v>
      </c>
      <c r="O6" s="83">
        <v>0</v>
      </c>
      <c r="P6" s="83">
        <v>0</v>
      </c>
      <c r="Q6" s="83">
        <v>1263</v>
      </c>
      <c r="R6" s="83">
        <v>1263</v>
      </c>
      <c r="S6" s="83">
        <v>1263</v>
      </c>
      <c r="T6" s="83">
        <v>1263</v>
      </c>
      <c r="U6" s="83">
        <v>1263</v>
      </c>
      <c r="V6" s="83">
        <v>1263</v>
      </c>
      <c r="W6" s="83">
        <v>1263</v>
      </c>
    </row>
    <row r="7" spans="1:23" ht="82.5">
      <c r="A7" s="6">
        <v>4</v>
      </c>
      <c r="B7" s="84" t="s">
        <v>117</v>
      </c>
      <c r="C7" s="81" t="s">
        <v>123</v>
      </c>
      <c r="D7" s="82" t="s">
        <v>2</v>
      </c>
      <c r="E7" s="49" t="s">
        <v>114</v>
      </c>
      <c r="F7" s="50" t="s">
        <v>63</v>
      </c>
      <c r="G7" s="50">
        <v>7</v>
      </c>
      <c r="H7" s="50">
        <v>864</v>
      </c>
      <c r="I7" s="50"/>
      <c r="J7" s="50">
        <f t="shared" si="0"/>
        <v>6048</v>
      </c>
      <c r="K7" s="50">
        <f>J7</f>
        <v>6048</v>
      </c>
      <c r="L7" s="83">
        <v>0</v>
      </c>
      <c r="M7" s="83">
        <v>0</v>
      </c>
      <c r="N7" s="83">
        <v>0</v>
      </c>
      <c r="O7" s="83">
        <v>0</v>
      </c>
      <c r="P7" s="83">
        <v>0</v>
      </c>
      <c r="Q7" s="83">
        <v>864</v>
      </c>
      <c r="R7" s="83">
        <v>864</v>
      </c>
      <c r="S7" s="83">
        <v>864</v>
      </c>
      <c r="T7" s="83">
        <v>864</v>
      </c>
      <c r="U7" s="83">
        <v>864</v>
      </c>
      <c r="V7" s="83">
        <v>864</v>
      </c>
      <c r="W7" s="83">
        <v>864</v>
      </c>
    </row>
    <row r="8" spans="1:23" ht="247.5">
      <c r="A8" s="6">
        <v>5</v>
      </c>
      <c r="B8" s="84" t="s">
        <v>125</v>
      </c>
      <c r="C8" s="84" t="s">
        <v>126</v>
      </c>
      <c r="D8" s="58" t="s">
        <v>5</v>
      </c>
      <c r="E8" s="49" t="s">
        <v>114</v>
      </c>
      <c r="F8" s="50" t="s">
        <v>69</v>
      </c>
      <c r="G8" s="50">
        <v>2</v>
      </c>
      <c r="H8" s="50">
        <v>22338</v>
      </c>
      <c r="I8" s="50">
        <f>(H8*19%)*G8</f>
        <v>8488.44</v>
      </c>
      <c r="J8" s="50">
        <f t="shared" si="0"/>
        <v>44676</v>
      </c>
      <c r="K8" s="50">
        <f>J8+I8</f>
        <v>53164.44</v>
      </c>
      <c r="L8" s="90"/>
      <c r="M8" s="91">
        <f>K8</f>
        <v>53164.44</v>
      </c>
      <c r="N8" s="85"/>
      <c r="O8" s="85"/>
      <c r="P8" s="85"/>
      <c r="Q8" s="85"/>
      <c r="R8" s="85"/>
      <c r="S8" s="85"/>
      <c r="T8" s="85"/>
      <c r="U8" s="85"/>
      <c r="V8" s="85"/>
      <c r="W8" s="86"/>
    </row>
    <row r="9" spans="1:23" ht="132">
      <c r="A9" s="6">
        <v>6</v>
      </c>
      <c r="B9" s="84" t="s">
        <v>119</v>
      </c>
      <c r="C9" s="84" t="s">
        <v>127</v>
      </c>
      <c r="D9" s="58" t="s">
        <v>5</v>
      </c>
      <c r="E9" s="49" t="s">
        <v>114</v>
      </c>
      <c r="F9" s="50" t="s">
        <v>69</v>
      </c>
      <c r="G9" s="50">
        <v>1</v>
      </c>
      <c r="H9" s="50">
        <v>1981.51</v>
      </c>
      <c r="I9" s="50">
        <f t="shared" ref="I9:I17" si="1">(H9*19%)*G9</f>
        <v>376.48689999999999</v>
      </c>
      <c r="J9" s="50">
        <f t="shared" si="0"/>
        <v>1981.51</v>
      </c>
      <c r="K9" s="50">
        <f t="shared" ref="K9:K17" si="2">J9+I9</f>
        <v>2357.9969000000001</v>
      </c>
      <c r="L9" s="90"/>
      <c r="M9" s="91">
        <f t="shared" ref="M9:M17" si="3">K9</f>
        <v>2357.9969000000001</v>
      </c>
      <c r="N9" s="85"/>
      <c r="O9" s="85"/>
      <c r="P9" s="85"/>
      <c r="Q9" s="85"/>
      <c r="R9" s="85"/>
      <c r="S9" s="85"/>
      <c r="T9" s="85"/>
      <c r="U9" s="85"/>
      <c r="V9" s="85"/>
      <c r="W9" s="86"/>
    </row>
    <row r="10" spans="1:23" ht="132">
      <c r="A10" s="6">
        <v>7</v>
      </c>
      <c r="B10" s="84" t="s">
        <v>120</v>
      </c>
      <c r="C10" s="92" t="s">
        <v>128</v>
      </c>
      <c r="D10" s="58" t="s">
        <v>5</v>
      </c>
      <c r="E10" s="49" t="s">
        <v>114</v>
      </c>
      <c r="F10" s="50" t="s">
        <v>69</v>
      </c>
      <c r="G10" s="50">
        <v>1</v>
      </c>
      <c r="H10" s="50">
        <v>3334.45</v>
      </c>
      <c r="I10" s="50">
        <f t="shared" si="1"/>
        <v>633.54549999999995</v>
      </c>
      <c r="J10" s="50">
        <f t="shared" si="0"/>
        <v>3334.45</v>
      </c>
      <c r="K10" s="50">
        <f t="shared" si="2"/>
        <v>3967.9955</v>
      </c>
      <c r="L10" s="90"/>
      <c r="M10" s="91">
        <f t="shared" si="3"/>
        <v>3967.9955</v>
      </c>
      <c r="N10" s="85"/>
      <c r="O10" s="85"/>
      <c r="P10" s="85"/>
      <c r="Q10" s="85"/>
      <c r="R10" s="85"/>
      <c r="S10" s="85"/>
      <c r="T10" s="85"/>
      <c r="U10" s="85"/>
      <c r="V10" s="85"/>
      <c r="W10" s="86"/>
    </row>
    <row r="11" spans="1:23" ht="289.5" customHeight="1">
      <c r="A11" s="6">
        <v>8</v>
      </c>
      <c r="B11" s="84" t="s">
        <v>129</v>
      </c>
      <c r="C11" s="84" t="s">
        <v>130</v>
      </c>
      <c r="D11" s="58" t="s">
        <v>5</v>
      </c>
      <c r="E11" s="49" t="s">
        <v>114</v>
      </c>
      <c r="F11" s="50" t="s">
        <v>69</v>
      </c>
      <c r="G11" s="50">
        <v>2</v>
      </c>
      <c r="H11" s="50">
        <v>483.19</v>
      </c>
      <c r="I11" s="50">
        <f t="shared" si="1"/>
        <v>183.6122</v>
      </c>
      <c r="J11" s="50">
        <f t="shared" si="0"/>
        <v>966.38</v>
      </c>
      <c r="K11" s="50">
        <f t="shared" si="2"/>
        <v>1149.9921999999999</v>
      </c>
      <c r="L11" s="90"/>
      <c r="M11" s="91">
        <f t="shared" si="3"/>
        <v>1149.9921999999999</v>
      </c>
      <c r="N11" s="85"/>
      <c r="O11" s="85"/>
      <c r="P11" s="85"/>
      <c r="Q11" s="85"/>
      <c r="R11" s="85"/>
      <c r="S11" s="85"/>
      <c r="T11" s="85"/>
      <c r="U11" s="85"/>
      <c r="V11" s="85"/>
      <c r="W11" s="86"/>
    </row>
    <row r="12" spans="1:23" ht="132">
      <c r="A12" s="6">
        <v>9</v>
      </c>
      <c r="B12" s="84" t="s">
        <v>131</v>
      </c>
      <c r="C12" s="84" t="s">
        <v>132</v>
      </c>
      <c r="D12" s="58" t="s">
        <v>5</v>
      </c>
      <c r="E12" s="49" t="s">
        <v>114</v>
      </c>
      <c r="F12" s="50" t="s">
        <v>69</v>
      </c>
      <c r="G12" s="50">
        <v>2</v>
      </c>
      <c r="H12" s="50">
        <v>159.66</v>
      </c>
      <c r="I12" s="50">
        <f t="shared" si="1"/>
        <v>60.6708</v>
      </c>
      <c r="J12" s="50">
        <f t="shared" si="0"/>
        <v>319.32</v>
      </c>
      <c r="K12" s="50">
        <f t="shared" si="2"/>
        <v>379.99079999999998</v>
      </c>
      <c r="L12" s="90"/>
      <c r="M12" s="91">
        <f t="shared" si="3"/>
        <v>379.99079999999998</v>
      </c>
      <c r="N12" s="85"/>
      <c r="O12" s="85"/>
      <c r="P12" s="85"/>
      <c r="Q12" s="85"/>
      <c r="R12" s="85"/>
      <c r="S12" s="85"/>
      <c r="T12" s="85"/>
      <c r="U12" s="85"/>
      <c r="V12" s="85"/>
      <c r="W12" s="86"/>
    </row>
    <row r="13" spans="1:23" ht="247.5">
      <c r="A13" s="6">
        <v>10</v>
      </c>
      <c r="B13" s="84" t="s">
        <v>133</v>
      </c>
      <c r="C13" s="84" t="s">
        <v>134</v>
      </c>
      <c r="D13" s="58" t="s">
        <v>5</v>
      </c>
      <c r="E13" s="49" t="s">
        <v>114</v>
      </c>
      <c r="F13" s="50" t="s">
        <v>69</v>
      </c>
      <c r="G13" s="50">
        <v>2</v>
      </c>
      <c r="H13" s="50">
        <v>1000</v>
      </c>
      <c r="I13" s="50">
        <f t="shared" si="1"/>
        <v>380</v>
      </c>
      <c r="J13" s="50">
        <f t="shared" si="0"/>
        <v>2000</v>
      </c>
      <c r="K13" s="50">
        <f t="shared" si="2"/>
        <v>2380</v>
      </c>
      <c r="L13" s="90"/>
      <c r="M13" s="91">
        <f t="shared" si="3"/>
        <v>2380</v>
      </c>
      <c r="N13" s="85"/>
      <c r="O13" s="85"/>
      <c r="P13" s="85"/>
      <c r="Q13" s="85"/>
      <c r="R13" s="85"/>
      <c r="S13" s="85"/>
      <c r="T13" s="85"/>
      <c r="U13" s="85"/>
      <c r="V13" s="85"/>
      <c r="W13" s="86"/>
    </row>
    <row r="14" spans="1:23" ht="346.5" customHeight="1">
      <c r="A14" s="6">
        <v>11</v>
      </c>
      <c r="B14" s="84" t="s">
        <v>136</v>
      </c>
      <c r="C14" s="84" t="s">
        <v>137</v>
      </c>
      <c r="D14" s="58" t="s">
        <v>5</v>
      </c>
      <c r="E14" s="49" t="s">
        <v>114</v>
      </c>
      <c r="F14" s="50" t="s">
        <v>69</v>
      </c>
      <c r="G14" s="50">
        <v>1</v>
      </c>
      <c r="H14" s="50">
        <v>3076.47</v>
      </c>
      <c r="I14" s="50">
        <f t="shared" si="1"/>
        <v>584.52929999999992</v>
      </c>
      <c r="J14" s="50">
        <f t="shared" si="0"/>
        <v>3076.47</v>
      </c>
      <c r="K14" s="50">
        <f t="shared" si="2"/>
        <v>3660.9992999999995</v>
      </c>
      <c r="L14" s="90"/>
      <c r="M14" s="91">
        <f t="shared" si="3"/>
        <v>3660.9992999999995</v>
      </c>
      <c r="N14" s="85"/>
      <c r="O14" s="85"/>
      <c r="P14" s="85"/>
      <c r="Q14" s="85"/>
      <c r="R14" s="85"/>
      <c r="S14" s="85"/>
      <c r="T14" s="85"/>
      <c r="U14" s="85"/>
      <c r="V14" s="85"/>
      <c r="W14" s="86"/>
    </row>
    <row r="15" spans="1:23" ht="330">
      <c r="A15" s="6">
        <v>12</v>
      </c>
      <c r="B15" s="84" t="s">
        <v>135</v>
      </c>
      <c r="C15" s="84" t="s">
        <v>138</v>
      </c>
      <c r="D15" s="58" t="s">
        <v>5</v>
      </c>
      <c r="E15" s="49" t="s">
        <v>114</v>
      </c>
      <c r="F15" s="50" t="s">
        <v>69</v>
      </c>
      <c r="G15" s="50">
        <v>2</v>
      </c>
      <c r="H15" s="50">
        <v>1512</v>
      </c>
      <c r="I15" s="50">
        <f t="shared" si="1"/>
        <v>574.56000000000006</v>
      </c>
      <c r="J15" s="50">
        <f t="shared" si="0"/>
        <v>3024</v>
      </c>
      <c r="K15" s="50">
        <f t="shared" si="2"/>
        <v>3598.56</v>
      </c>
      <c r="L15" s="90"/>
      <c r="M15" s="91">
        <f t="shared" si="3"/>
        <v>3598.56</v>
      </c>
      <c r="N15" s="85"/>
      <c r="O15" s="85"/>
      <c r="P15" s="85"/>
      <c r="Q15" s="85"/>
      <c r="R15" s="85"/>
      <c r="S15" s="85"/>
      <c r="T15" s="85"/>
      <c r="U15" s="85"/>
      <c r="V15" s="85"/>
      <c r="W15" s="86"/>
    </row>
    <row r="16" spans="1:23" ht="148.5">
      <c r="A16" s="6">
        <v>13</v>
      </c>
      <c r="B16" s="84" t="s">
        <v>140</v>
      </c>
      <c r="C16" s="84" t="s">
        <v>139</v>
      </c>
      <c r="D16" s="58" t="s">
        <v>5</v>
      </c>
      <c r="E16" s="49" t="s">
        <v>114</v>
      </c>
      <c r="F16" s="50" t="s">
        <v>69</v>
      </c>
      <c r="G16" s="50">
        <v>1</v>
      </c>
      <c r="H16" s="50">
        <v>470.59</v>
      </c>
      <c r="I16" s="50">
        <f t="shared" si="1"/>
        <v>89.412099999999995</v>
      </c>
      <c r="J16" s="50">
        <f t="shared" si="0"/>
        <v>470.59</v>
      </c>
      <c r="K16" s="50">
        <f t="shared" si="2"/>
        <v>560.00209999999993</v>
      </c>
      <c r="L16" s="90"/>
      <c r="M16" s="91">
        <f t="shared" si="3"/>
        <v>560.00209999999993</v>
      </c>
      <c r="N16" s="85"/>
      <c r="O16" s="85"/>
      <c r="P16" s="85"/>
      <c r="Q16" s="85"/>
      <c r="R16" s="85"/>
      <c r="S16" s="85"/>
      <c r="T16" s="85"/>
      <c r="U16" s="85"/>
      <c r="V16" s="85"/>
      <c r="W16" s="86"/>
    </row>
    <row r="17" spans="1:23" ht="132.75" thickBot="1">
      <c r="A17" s="6">
        <v>14</v>
      </c>
      <c r="B17" s="84" t="s">
        <v>141</v>
      </c>
      <c r="C17" s="84" t="s">
        <v>142</v>
      </c>
      <c r="D17" s="58" t="s">
        <v>5</v>
      </c>
      <c r="E17" s="49" t="s">
        <v>114</v>
      </c>
      <c r="F17" s="50" t="s">
        <v>69</v>
      </c>
      <c r="G17" s="50">
        <v>4</v>
      </c>
      <c r="H17" s="50">
        <v>101</v>
      </c>
      <c r="I17" s="50">
        <f t="shared" si="1"/>
        <v>76.760000000000005</v>
      </c>
      <c r="J17" s="50">
        <f t="shared" si="0"/>
        <v>404</v>
      </c>
      <c r="K17" s="50">
        <f t="shared" si="2"/>
        <v>480.76</v>
      </c>
      <c r="L17" s="90"/>
      <c r="M17" s="91">
        <f t="shared" si="3"/>
        <v>480.76</v>
      </c>
      <c r="N17" s="85"/>
      <c r="O17" s="85"/>
      <c r="P17" s="85"/>
      <c r="Q17" s="85"/>
      <c r="R17" s="85"/>
      <c r="S17" s="85"/>
      <c r="T17" s="85"/>
      <c r="U17" s="85"/>
      <c r="V17" s="85"/>
      <c r="W17" s="86"/>
    </row>
    <row r="18" spans="1:23" s="1" customFormat="1" ht="18.75" thickBot="1">
      <c r="A18" s="102" t="s">
        <v>52</v>
      </c>
      <c r="B18" s="103"/>
      <c r="C18" s="103"/>
      <c r="D18" s="103"/>
      <c r="E18" s="103"/>
      <c r="F18" s="103"/>
      <c r="G18" s="103"/>
      <c r="H18" s="103"/>
      <c r="I18" s="104"/>
      <c r="J18" s="87">
        <f t="shared" ref="J18:W18" si="4">SUM(J4:J17)</f>
        <v>99171.72</v>
      </c>
      <c r="K18" s="87">
        <f t="shared" si="4"/>
        <v>110619.73679999998</v>
      </c>
      <c r="L18" s="88">
        <f t="shared" si="4"/>
        <v>0</v>
      </c>
      <c r="M18" s="87">
        <f t="shared" si="4"/>
        <v>71700.736799999984</v>
      </c>
      <c r="N18" s="87">
        <f t="shared" si="4"/>
        <v>2403</v>
      </c>
      <c r="O18" s="87">
        <f t="shared" si="4"/>
        <v>2403</v>
      </c>
      <c r="P18" s="87">
        <f t="shared" si="4"/>
        <v>2403</v>
      </c>
      <c r="Q18" s="87">
        <f t="shared" si="4"/>
        <v>4530</v>
      </c>
      <c r="R18" s="87">
        <f t="shared" si="4"/>
        <v>4530</v>
      </c>
      <c r="S18" s="87">
        <f t="shared" si="4"/>
        <v>4530</v>
      </c>
      <c r="T18" s="87">
        <f t="shared" si="4"/>
        <v>4530</v>
      </c>
      <c r="U18" s="87">
        <f t="shared" si="4"/>
        <v>4530</v>
      </c>
      <c r="V18" s="87">
        <f t="shared" si="4"/>
        <v>4530</v>
      </c>
      <c r="W18" s="89">
        <f t="shared" si="4"/>
        <v>4530</v>
      </c>
    </row>
    <row r="19" spans="1:23" ht="15.75" customHeight="1">
      <c r="A19" s="100" t="s">
        <v>54</v>
      </c>
      <c r="B19" s="101"/>
      <c r="C19" s="101"/>
      <c r="D19" s="101"/>
      <c r="E19" s="101"/>
      <c r="F19" s="101"/>
      <c r="G19" s="101"/>
      <c r="H19" s="101"/>
      <c r="I19" s="101"/>
      <c r="J19" s="101"/>
      <c r="K19" s="101"/>
      <c r="L19" s="14"/>
      <c r="M19" s="15"/>
      <c r="N19" s="15"/>
      <c r="O19" s="15"/>
      <c r="P19" s="15"/>
      <c r="Q19" s="15"/>
      <c r="R19" s="15"/>
      <c r="S19" s="15"/>
      <c r="T19" s="15"/>
      <c r="U19" s="15"/>
      <c r="V19" s="15"/>
      <c r="W19" s="16"/>
    </row>
    <row r="20" spans="1:23" ht="264">
      <c r="A20" s="6">
        <v>15</v>
      </c>
      <c r="B20" s="84" t="s">
        <v>118</v>
      </c>
      <c r="C20" s="84" t="s">
        <v>143</v>
      </c>
      <c r="D20" s="58" t="s">
        <v>5</v>
      </c>
      <c r="E20" s="49" t="s">
        <v>114</v>
      </c>
      <c r="F20" s="50" t="s">
        <v>69</v>
      </c>
      <c r="G20" s="50">
        <v>1</v>
      </c>
      <c r="H20" s="50">
        <v>22134</v>
      </c>
      <c r="I20" s="50">
        <f>(H20*19%)*G20</f>
        <v>4205.46</v>
      </c>
      <c r="J20" s="50">
        <f>G20*H20</f>
        <v>22134</v>
      </c>
      <c r="K20" s="50">
        <f>J20+I20</f>
        <v>26339.46</v>
      </c>
      <c r="L20" s="90"/>
      <c r="M20" s="91">
        <f>K20</f>
        <v>26339.46</v>
      </c>
      <c r="N20" s="13"/>
      <c r="O20" s="13"/>
      <c r="P20" s="13"/>
      <c r="Q20" s="13"/>
      <c r="R20" s="13"/>
      <c r="S20" s="13"/>
      <c r="T20" s="13"/>
      <c r="U20" s="13"/>
      <c r="V20" s="13"/>
      <c r="W20" s="11"/>
    </row>
    <row r="21" spans="1:23" ht="132.75" thickBot="1">
      <c r="A21" s="18">
        <v>16</v>
      </c>
      <c r="B21" s="84" t="s">
        <v>121</v>
      </c>
      <c r="C21" s="84" t="s">
        <v>122</v>
      </c>
      <c r="D21" s="58" t="s">
        <v>5</v>
      </c>
      <c r="E21" s="49" t="s">
        <v>114</v>
      </c>
      <c r="F21" s="50" t="s">
        <v>69</v>
      </c>
      <c r="G21" s="50">
        <v>1</v>
      </c>
      <c r="H21" s="50">
        <v>7900</v>
      </c>
      <c r="I21" s="50">
        <f>(H21*19%)*G21</f>
        <v>1501</v>
      </c>
      <c r="J21" s="50">
        <f>G21*H21</f>
        <v>7900</v>
      </c>
      <c r="K21" s="50">
        <f>J21+I21</f>
        <v>9401</v>
      </c>
      <c r="L21" s="90"/>
      <c r="M21" s="91">
        <f>K21</f>
        <v>9401</v>
      </c>
      <c r="N21" s="13"/>
      <c r="O21" s="13"/>
      <c r="P21" s="13"/>
      <c r="Q21" s="13"/>
      <c r="R21" s="13"/>
      <c r="S21" s="13"/>
      <c r="T21" s="13"/>
      <c r="U21" s="13"/>
      <c r="V21" s="13"/>
      <c r="W21" s="11"/>
    </row>
    <row r="22" spans="1:23" s="1" customFormat="1" ht="18.75" thickBot="1">
      <c r="A22" s="110" t="s">
        <v>53</v>
      </c>
      <c r="B22" s="111"/>
      <c r="C22" s="111"/>
      <c r="D22" s="111"/>
      <c r="E22" s="111"/>
      <c r="F22" s="111"/>
      <c r="G22" s="111"/>
      <c r="H22" s="111"/>
      <c r="I22" s="112"/>
      <c r="J22" s="35">
        <f t="shared" ref="J22:W22" si="5">SUM(J20:J21)</f>
        <v>30034</v>
      </c>
      <c r="K22" s="35">
        <f t="shared" si="5"/>
        <v>35740.46</v>
      </c>
      <c r="L22" s="34">
        <f t="shared" si="5"/>
        <v>0</v>
      </c>
      <c r="M22" s="35">
        <f t="shared" si="5"/>
        <v>35740.46</v>
      </c>
      <c r="N22" s="35">
        <f t="shared" si="5"/>
        <v>0</v>
      </c>
      <c r="O22" s="35">
        <f t="shared" si="5"/>
        <v>0</v>
      </c>
      <c r="P22" s="35">
        <f t="shared" si="5"/>
        <v>0</v>
      </c>
      <c r="Q22" s="35">
        <f t="shared" si="5"/>
        <v>0</v>
      </c>
      <c r="R22" s="35">
        <f t="shared" si="5"/>
        <v>0</v>
      </c>
      <c r="S22" s="35">
        <f t="shared" si="5"/>
        <v>0</v>
      </c>
      <c r="T22" s="35">
        <f t="shared" si="5"/>
        <v>0</v>
      </c>
      <c r="U22" s="35">
        <f t="shared" si="5"/>
        <v>0</v>
      </c>
      <c r="V22" s="35">
        <f t="shared" si="5"/>
        <v>0</v>
      </c>
      <c r="W22" s="36">
        <f t="shared" si="5"/>
        <v>0</v>
      </c>
    </row>
    <row r="23" spans="1:23" s="1" customFormat="1" ht="18.75" thickBot="1">
      <c r="A23" s="105" t="s">
        <v>47</v>
      </c>
      <c r="B23" s="106"/>
      <c r="C23" s="106"/>
      <c r="D23" s="106"/>
      <c r="E23" s="106"/>
      <c r="F23" s="106"/>
      <c r="G23" s="106"/>
      <c r="H23" s="106"/>
      <c r="I23" s="107"/>
      <c r="J23" s="37">
        <f t="shared" ref="J23:W23" si="6">J18+J22</f>
        <v>129205.72</v>
      </c>
      <c r="K23" s="38">
        <f t="shared" si="6"/>
        <v>146360.19679999998</v>
      </c>
      <c r="L23" s="37">
        <f t="shared" si="6"/>
        <v>0</v>
      </c>
      <c r="M23" s="38">
        <f t="shared" si="6"/>
        <v>107441.19679999998</v>
      </c>
      <c r="N23" s="38">
        <f t="shared" si="6"/>
        <v>2403</v>
      </c>
      <c r="O23" s="38">
        <f t="shared" si="6"/>
        <v>2403</v>
      </c>
      <c r="P23" s="38">
        <f t="shared" si="6"/>
        <v>2403</v>
      </c>
      <c r="Q23" s="38">
        <f t="shared" si="6"/>
        <v>4530</v>
      </c>
      <c r="R23" s="38">
        <f t="shared" si="6"/>
        <v>4530</v>
      </c>
      <c r="S23" s="38">
        <f t="shared" si="6"/>
        <v>4530</v>
      </c>
      <c r="T23" s="38">
        <f t="shared" si="6"/>
        <v>4530</v>
      </c>
      <c r="U23" s="38">
        <f t="shared" si="6"/>
        <v>4530</v>
      </c>
      <c r="V23" s="38">
        <f t="shared" si="6"/>
        <v>4530</v>
      </c>
      <c r="W23" s="39">
        <f t="shared" si="6"/>
        <v>4530</v>
      </c>
    </row>
    <row r="24" spans="1:23" ht="17.25" thickBot="1"/>
    <row r="25" spans="1:23" ht="27" customHeight="1" thickBot="1">
      <c r="A25" s="95" t="s">
        <v>49</v>
      </c>
      <c r="B25" s="96"/>
      <c r="C25" s="96"/>
      <c r="D25" s="97"/>
      <c r="E25" s="29">
        <f>E26+E27</f>
        <v>148000</v>
      </c>
      <c r="F25" s="30" t="s">
        <v>50</v>
      </c>
    </row>
    <row r="26" spans="1:23" ht="38.25" customHeight="1">
      <c r="A26" s="115" t="s">
        <v>56</v>
      </c>
      <c r="B26" s="116"/>
      <c r="C26" s="116"/>
      <c r="D26" s="116"/>
      <c r="E26" s="40">
        <v>111000</v>
      </c>
      <c r="F26" s="41" t="s">
        <v>50</v>
      </c>
    </row>
    <row r="27" spans="1:23" ht="69.75" customHeight="1" thickBot="1">
      <c r="A27" s="93" t="s">
        <v>57</v>
      </c>
      <c r="B27" s="94"/>
      <c r="C27" s="94"/>
      <c r="D27" s="94"/>
      <c r="E27" s="42">
        <v>37000</v>
      </c>
      <c r="F27" s="43" t="s">
        <v>50</v>
      </c>
    </row>
  </sheetData>
  <mergeCells count="20">
    <mergeCell ref="J1:J2"/>
    <mergeCell ref="K1:K2"/>
    <mergeCell ref="L1:W1"/>
    <mergeCell ref="E1:E2"/>
    <mergeCell ref="F1:F2"/>
    <mergeCell ref="G1:G2"/>
    <mergeCell ref="H1:H2"/>
    <mergeCell ref="A1:A2"/>
    <mergeCell ref="A22:I22"/>
    <mergeCell ref="B1:B2"/>
    <mergeCell ref="A26:D26"/>
    <mergeCell ref="I1:I2"/>
    <mergeCell ref="C1:C2"/>
    <mergeCell ref="D1:D2"/>
    <mergeCell ref="A27:D27"/>
    <mergeCell ref="A25:D25"/>
    <mergeCell ref="A3:K3"/>
    <mergeCell ref="A19:K19"/>
    <mergeCell ref="A18:I18"/>
    <mergeCell ref="A23:I23"/>
  </mergeCells>
  <pageMargins left="0.43307086614173229" right="0.23622047244094491" top="0.35433070866141736" bottom="0.35433070866141736"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dimension ref="A1:W36"/>
  <sheetViews>
    <sheetView topLeftCell="B1" zoomScaleNormal="100" workbookViewId="0">
      <pane ySplit="2" topLeftCell="A3" activePane="bottomLeft" state="frozen"/>
      <selection pane="bottomLeft" activeCell="K5" sqref="K5"/>
    </sheetView>
  </sheetViews>
  <sheetFormatPr defaultRowHeight="16.5"/>
  <cols>
    <col min="1" max="1" width="5.85546875" style="5" customWidth="1"/>
    <col min="2" max="2" width="33.5703125" style="5" customWidth="1"/>
    <col min="3" max="3" width="27.7109375" style="5" bestFit="1" customWidth="1"/>
    <col min="4" max="4" width="34.85546875" style="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2" width="12" style="5" bestFit="1" customWidth="1"/>
    <col min="13" max="22" width="10.7109375" style="5" bestFit="1" customWidth="1"/>
    <col min="23" max="23" width="12" style="5" bestFit="1" customWidth="1"/>
    <col min="24" max="16384" width="9.140625" style="5"/>
  </cols>
  <sheetData>
    <row r="1" spans="1:23" ht="16.5" customHeight="1">
      <c r="A1" s="108" t="s">
        <v>48</v>
      </c>
      <c r="B1" s="113" t="s">
        <v>26</v>
      </c>
      <c r="C1" s="113" t="s">
        <v>51</v>
      </c>
      <c r="D1" s="119" t="s">
        <v>27</v>
      </c>
      <c r="E1" s="117" t="s">
        <v>31</v>
      </c>
      <c r="F1" s="117" t="s">
        <v>30</v>
      </c>
      <c r="G1" s="117" t="s">
        <v>29</v>
      </c>
      <c r="H1" s="117" t="s">
        <v>28</v>
      </c>
      <c r="I1" s="117" t="s">
        <v>32</v>
      </c>
      <c r="J1" s="117" t="s">
        <v>33</v>
      </c>
      <c r="K1" s="117" t="s">
        <v>34</v>
      </c>
      <c r="L1" s="121" t="s">
        <v>58</v>
      </c>
      <c r="M1" s="122"/>
      <c r="N1" s="122"/>
      <c r="O1" s="122"/>
      <c r="P1" s="122"/>
      <c r="Q1" s="122"/>
      <c r="R1" s="122"/>
      <c r="S1" s="122"/>
      <c r="T1" s="122"/>
      <c r="U1" s="122"/>
      <c r="V1" s="122"/>
      <c r="W1" s="123"/>
    </row>
    <row r="2" spans="1:23" ht="16.5" customHeight="1" thickBot="1">
      <c r="A2" s="109"/>
      <c r="B2" s="114"/>
      <c r="C2" s="114"/>
      <c r="D2" s="120"/>
      <c r="E2" s="118"/>
      <c r="F2" s="118"/>
      <c r="G2" s="118"/>
      <c r="H2" s="118"/>
      <c r="I2" s="118"/>
      <c r="J2" s="118"/>
      <c r="K2" s="118"/>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c r="A3" s="98" t="s">
        <v>55</v>
      </c>
      <c r="B3" s="99"/>
      <c r="C3" s="99"/>
      <c r="D3" s="99"/>
      <c r="E3" s="99"/>
      <c r="F3" s="99"/>
      <c r="G3" s="99"/>
      <c r="H3" s="99"/>
      <c r="I3" s="99"/>
      <c r="J3" s="99"/>
      <c r="K3" s="99"/>
      <c r="L3" s="61"/>
      <c r="M3" s="62"/>
      <c r="N3" s="62"/>
      <c r="O3" s="62"/>
      <c r="P3" s="62"/>
      <c r="Q3" s="62"/>
      <c r="R3" s="62"/>
      <c r="S3" s="62"/>
      <c r="T3" s="62"/>
      <c r="U3" s="62"/>
      <c r="V3" s="62"/>
      <c r="W3" s="63"/>
    </row>
    <row r="4" spans="1:23">
      <c r="A4" s="6">
        <v>1</v>
      </c>
      <c r="B4" s="7" t="s">
        <v>61</v>
      </c>
      <c r="C4" s="7" t="s">
        <v>62</v>
      </c>
      <c r="D4" s="8" t="s">
        <v>1</v>
      </c>
      <c r="E4" s="49" t="s">
        <v>111</v>
      </c>
      <c r="F4" s="50" t="s">
        <v>63</v>
      </c>
      <c r="G4" s="50">
        <v>12</v>
      </c>
      <c r="H4" s="10">
        <v>1500</v>
      </c>
      <c r="I4" s="10"/>
      <c r="J4" s="10">
        <f>G4*H4</f>
        <v>18000</v>
      </c>
      <c r="K4" s="10">
        <f>G4*(H4+I4)</f>
        <v>18000</v>
      </c>
      <c r="L4" s="59">
        <f>$H4</f>
        <v>1500</v>
      </c>
      <c r="M4" s="60">
        <f t="shared" ref="M4:W4" si="0">$H4</f>
        <v>1500</v>
      </c>
      <c r="N4" s="60">
        <f t="shared" si="0"/>
        <v>1500</v>
      </c>
      <c r="O4" s="60">
        <f t="shared" si="0"/>
        <v>1500</v>
      </c>
      <c r="P4" s="60">
        <f t="shared" si="0"/>
        <v>1500</v>
      </c>
      <c r="Q4" s="60">
        <f t="shared" si="0"/>
        <v>1500</v>
      </c>
      <c r="R4" s="60">
        <f t="shared" si="0"/>
        <v>1500</v>
      </c>
      <c r="S4" s="60">
        <f t="shared" si="0"/>
        <v>1500</v>
      </c>
      <c r="T4" s="60">
        <f t="shared" si="0"/>
        <v>1500</v>
      </c>
      <c r="U4" s="60">
        <f t="shared" si="0"/>
        <v>1500</v>
      </c>
      <c r="V4" s="60">
        <f t="shared" si="0"/>
        <v>1500</v>
      </c>
      <c r="W4" s="55">
        <f t="shared" si="0"/>
        <v>1500</v>
      </c>
    </row>
    <row r="5" spans="1:23" ht="66">
      <c r="A5" s="6">
        <v>2</v>
      </c>
      <c r="B5" s="52" t="s">
        <v>64</v>
      </c>
      <c r="C5" s="53" t="s">
        <v>62</v>
      </c>
      <c r="D5" s="8" t="s">
        <v>2</v>
      </c>
      <c r="E5" s="49" t="s">
        <v>111</v>
      </c>
      <c r="F5" s="50" t="s">
        <v>63</v>
      </c>
      <c r="G5" s="50">
        <v>12</v>
      </c>
      <c r="H5" s="10">
        <v>1064</v>
      </c>
      <c r="I5" s="10"/>
      <c r="J5" s="10">
        <f t="shared" ref="J5:J18" si="1">G5*H5</f>
        <v>12768</v>
      </c>
      <c r="K5" s="10">
        <f t="shared" ref="K5:K18" si="2">G5*(H5+I5)</f>
        <v>12768</v>
      </c>
      <c r="L5" s="59">
        <f t="shared" ref="L5:W10" si="3">$H5</f>
        <v>1064</v>
      </c>
      <c r="M5" s="60">
        <f t="shared" si="3"/>
        <v>1064</v>
      </c>
      <c r="N5" s="60">
        <f t="shared" si="3"/>
        <v>1064</v>
      </c>
      <c r="O5" s="60">
        <f t="shared" si="3"/>
        <v>1064</v>
      </c>
      <c r="P5" s="60">
        <f t="shared" si="3"/>
        <v>1064</v>
      </c>
      <c r="Q5" s="60">
        <f t="shared" si="3"/>
        <v>1064</v>
      </c>
      <c r="R5" s="60">
        <f t="shared" si="3"/>
        <v>1064</v>
      </c>
      <c r="S5" s="60">
        <f t="shared" si="3"/>
        <v>1064</v>
      </c>
      <c r="T5" s="60">
        <f t="shared" si="3"/>
        <v>1064</v>
      </c>
      <c r="U5" s="60">
        <f t="shared" si="3"/>
        <v>1064</v>
      </c>
      <c r="V5" s="60">
        <f t="shared" si="3"/>
        <v>1064</v>
      </c>
      <c r="W5" s="55">
        <f t="shared" si="3"/>
        <v>1064</v>
      </c>
    </row>
    <row r="6" spans="1:23">
      <c r="A6" s="6">
        <v>3</v>
      </c>
      <c r="B6" s="53" t="s">
        <v>65</v>
      </c>
      <c r="C6" s="53" t="s">
        <v>62</v>
      </c>
      <c r="D6" s="8" t="s">
        <v>1</v>
      </c>
      <c r="E6" s="49" t="s">
        <v>111</v>
      </c>
      <c r="F6" s="50" t="s">
        <v>63</v>
      </c>
      <c r="G6" s="50">
        <v>12</v>
      </c>
      <c r="H6" s="10">
        <v>1500</v>
      </c>
      <c r="I6" s="10"/>
      <c r="J6" s="10">
        <f t="shared" si="1"/>
        <v>18000</v>
      </c>
      <c r="K6" s="10">
        <f t="shared" si="2"/>
        <v>18000</v>
      </c>
      <c r="L6" s="59">
        <f t="shared" si="3"/>
        <v>1500</v>
      </c>
      <c r="M6" s="60">
        <f t="shared" si="3"/>
        <v>1500</v>
      </c>
      <c r="N6" s="60">
        <f t="shared" si="3"/>
        <v>1500</v>
      </c>
      <c r="O6" s="60">
        <f t="shared" si="3"/>
        <v>1500</v>
      </c>
      <c r="P6" s="60">
        <f t="shared" si="3"/>
        <v>1500</v>
      </c>
      <c r="Q6" s="60">
        <f t="shared" si="3"/>
        <v>1500</v>
      </c>
      <c r="R6" s="60">
        <f t="shared" si="3"/>
        <v>1500</v>
      </c>
      <c r="S6" s="60">
        <f t="shared" si="3"/>
        <v>1500</v>
      </c>
      <c r="T6" s="60">
        <f t="shared" si="3"/>
        <v>1500</v>
      </c>
      <c r="U6" s="60">
        <f t="shared" si="3"/>
        <v>1500</v>
      </c>
      <c r="V6" s="60">
        <f t="shared" si="3"/>
        <v>1500</v>
      </c>
      <c r="W6" s="55">
        <f t="shared" si="3"/>
        <v>1500</v>
      </c>
    </row>
    <row r="7" spans="1:23" ht="66">
      <c r="A7" s="6">
        <v>4</v>
      </c>
      <c r="B7" s="52" t="s">
        <v>66</v>
      </c>
      <c r="C7" s="53" t="s">
        <v>62</v>
      </c>
      <c r="D7" s="8" t="s">
        <v>2</v>
      </c>
      <c r="E7" s="49" t="s">
        <v>111</v>
      </c>
      <c r="F7" s="50" t="s">
        <v>63</v>
      </c>
      <c r="G7" s="50">
        <v>12</v>
      </c>
      <c r="H7" s="10">
        <v>1064</v>
      </c>
      <c r="I7" s="10"/>
      <c r="J7" s="10">
        <f t="shared" si="1"/>
        <v>12768</v>
      </c>
      <c r="K7" s="10">
        <f t="shared" si="2"/>
        <v>12768</v>
      </c>
      <c r="L7" s="59">
        <f t="shared" si="3"/>
        <v>1064</v>
      </c>
      <c r="M7" s="60">
        <f t="shared" si="3"/>
        <v>1064</v>
      </c>
      <c r="N7" s="60">
        <f t="shared" si="3"/>
        <v>1064</v>
      </c>
      <c r="O7" s="60">
        <f t="shared" si="3"/>
        <v>1064</v>
      </c>
      <c r="P7" s="60">
        <f t="shared" si="3"/>
        <v>1064</v>
      </c>
      <c r="Q7" s="60">
        <f t="shared" si="3"/>
        <v>1064</v>
      </c>
      <c r="R7" s="60">
        <f t="shared" si="3"/>
        <v>1064</v>
      </c>
      <c r="S7" s="60">
        <f t="shared" si="3"/>
        <v>1064</v>
      </c>
      <c r="T7" s="60">
        <f t="shared" si="3"/>
        <v>1064</v>
      </c>
      <c r="U7" s="60">
        <f t="shared" si="3"/>
        <v>1064</v>
      </c>
      <c r="V7" s="60">
        <f t="shared" si="3"/>
        <v>1064</v>
      </c>
      <c r="W7" s="55">
        <f t="shared" si="3"/>
        <v>1064</v>
      </c>
    </row>
    <row r="8" spans="1:23" ht="132">
      <c r="A8" s="6">
        <v>5</v>
      </c>
      <c r="B8" s="53" t="s">
        <v>67</v>
      </c>
      <c r="C8" s="53" t="s">
        <v>68</v>
      </c>
      <c r="D8" s="8" t="s">
        <v>5</v>
      </c>
      <c r="E8" s="49" t="s">
        <v>111</v>
      </c>
      <c r="F8" s="50" t="s">
        <v>69</v>
      </c>
      <c r="G8" s="50">
        <v>1</v>
      </c>
      <c r="H8" s="10">
        <v>23000</v>
      </c>
      <c r="I8" s="10">
        <f>H8*19%</f>
        <v>4370</v>
      </c>
      <c r="J8" s="10">
        <f t="shared" si="1"/>
        <v>23000</v>
      </c>
      <c r="K8" s="10">
        <f t="shared" si="2"/>
        <v>27370</v>
      </c>
      <c r="L8" s="59">
        <f>$K8</f>
        <v>27370</v>
      </c>
      <c r="M8" s="13"/>
      <c r="N8" s="13"/>
      <c r="O8" s="13"/>
      <c r="P8" s="13"/>
      <c r="Q8" s="13"/>
      <c r="R8" s="13"/>
      <c r="S8" s="13"/>
      <c r="T8" s="13"/>
      <c r="U8" s="13"/>
      <c r="V8" s="13"/>
      <c r="W8" s="11"/>
    </row>
    <row r="9" spans="1:23" ht="99">
      <c r="A9" s="6">
        <v>6</v>
      </c>
      <c r="B9" s="54" t="s">
        <v>71</v>
      </c>
      <c r="C9" s="54" t="s">
        <v>74</v>
      </c>
      <c r="D9" s="8" t="s">
        <v>6</v>
      </c>
      <c r="E9" s="49" t="s">
        <v>111</v>
      </c>
      <c r="F9" s="50" t="s">
        <v>63</v>
      </c>
      <c r="G9" s="50">
        <v>12</v>
      </c>
      <c r="H9" s="10">
        <v>1000</v>
      </c>
      <c r="I9" s="10"/>
      <c r="J9" s="10">
        <f t="shared" si="1"/>
        <v>12000</v>
      </c>
      <c r="K9" s="10">
        <f t="shared" si="2"/>
        <v>12000</v>
      </c>
      <c r="L9" s="59">
        <f t="shared" si="3"/>
        <v>1000</v>
      </c>
      <c r="M9" s="60">
        <f t="shared" si="3"/>
        <v>1000</v>
      </c>
      <c r="N9" s="60">
        <f t="shared" si="3"/>
        <v>1000</v>
      </c>
      <c r="O9" s="60">
        <f t="shared" si="3"/>
        <v>1000</v>
      </c>
      <c r="P9" s="60">
        <f t="shared" si="3"/>
        <v>1000</v>
      </c>
      <c r="Q9" s="60">
        <f t="shared" si="3"/>
        <v>1000</v>
      </c>
      <c r="R9" s="60">
        <f t="shared" si="3"/>
        <v>1000</v>
      </c>
      <c r="S9" s="60">
        <f t="shared" si="3"/>
        <v>1000</v>
      </c>
      <c r="T9" s="60">
        <f t="shared" si="3"/>
        <v>1000</v>
      </c>
      <c r="U9" s="60">
        <f t="shared" si="3"/>
        <v>1000</v>
      </c>
      <c r="V9" s="60">
        <f t="shared" si="3"/>
        <v>1000</v>
      </c>
      <c r="W9" s="55">
        <f t="shared" si="3"/>
        <v>1000</v>
      </c>
    </row>
    <row r="10" spans="1:23" ht="49.5">
      <c r="A10" s="6">
        <v>7</v>
      </c>
      <c r="B10" s="54" t="s">
        <v>73</v>
      </c>
      <c r="C10" s="54" t="s">
        <v>70</v>
      </c>
      <c r="D10" s="8" t="s">
        <v>12</v>
      </c>
      <c r="E10" s="49" t="s">
        <v>111</v>
      </c>
      <c r="F10" s="50" t="s">
        <v>63</v>
      </c>
      <c r="G10" s="50">
        <v>12</v>
      </c>
      <c r="H10" s="10">
        <v>200</v>
      </c>
      <c r="I10" s="10"/>
      <c r="J10" s="10">
        <f t="shared" si="1"/>
        <v>2400</v>
      </c>
      <c r="K10" s="10">
        <f t="shared" si="2"/>
        <v>2400</v>
      </c>
      <c r="L10" s="59">
        <f t="shared" si="3"/>
        <v>200</v>
      </c>
      <c r="M10" s="60">
        <f t="shared" si="3"/>
        <v>200</v>
      </c>
      <c r="N10" s="60">
        <f t="shared" si="3"/>
        <v>200</v>
      </c>
      <c r="O10" s="60">
        <f t="shared" si="3"/>
        <v>200</v>
      </c>
      <c r="P10" s="60">
        <f t="shared" si="3"/>
        <v>200</v>
      </c>
      <c r="Q10" s="60">
        <f t="shared" si="3"/>
        <v>200</v>
      </c>
      <c r="R10" s="60">
        <f t="shared" si="3"/>
        <v>200</v>
      </c>
      <c r="S10" s="60">
        <f t="shared" si="3"/>
        <v>200</v>
      </c>
      <c r="T10" s="60">
        <f t="shared" si="3"/>
        <v>200</v>
      </c>
      <c r="U10" s="60">
        <f t="shared" si="3"/>
        <v>200</v>
      </c>
      <c r="V10" s="60">
        <f t="shared" si="3"/>
        <v>200</v>
      </c>
      <c r="W10" s="55">
        <f t="shared" si="3"/>
        <v>200</v>
      </c>
    </row>
    <row r="11" spans="1:23" ht="33">
      <c r="A11" s="6">
        <v>8</v>
      </c>
      <c r="B11" s="54" t="s">
        <v>75</v>
      </c>
      <c r="C11" s="54" t="s">
        <v>76</v>
      </c>
      <c r="D11" s="8" t="s">
        <v>8</v>
      </c>
      <c r="E11" s="49" t="s">
        <v>112</v>
      </c>
      <c r="F11" s="50" t="s">
        <v>63</v>
      </c>
      <c r="G11" s="50">
        <v>12</v>
      </c>
      <c r="H11" s="10">
        <v>100</v>
      </c>
      <c r="I11" s="10">
        <f>H11*19%</f>
        <v>19</v>
      </c>
      <c r="J11" s="10">
        <f t="shared" si="1"/>
        <v>1200</v>
      </c>
      <c r="K11" s="10">
        <f t="shared" si="2"/>
        <v>1428</v>
      </c>
      <c r="L11" s="59">
        <f>$H11+$I11</f>
        <v>119</v>
      </c>
      <c r="M11" s="60">
        <f t="shared" ref="M11:W14" si="4">$H11+$I11</f>
        <v>119</v>
      </c>
      <c r="N11" s="60">
        <f t="shared" si="4"/>
        <v>119</v>
      </c>
      <c r="O11" s="60">
        <f t="shared" si="4"/>
        <v>119</v>
      </c>
      <c r="P11" s="60">
        <f t="shared" si="4"/>
        <v>119</v>
      </c>
      <c r="Q11" s="60">
        <f t="shared" si="4"/>
        <v>119</v>
      </c>
      <c r="R11" s="60">
        <f t="shared" si="4"/>
        <v>119</v>
      </c>
      <c r="S11" s="60">
        <f t="shared" si="4"/>
        <v>119</v>
      </c>
      <c r="T11" s="60">
        <f t="shared" si="4"/>
        <v>119</v>
      </c>
      <c r="U11" s="60">
        <f t="shared" si="4"/>
        <v>119</v>
      </c>
      <c r="V11" s="60">
        <f t="shared" si="4"/>
        <v>119</v>
      </c>
      <c r="W11" s="55">
        <f t="shared" si="4"/>
        <v>119</v>
      </c>
    </row>
    <row r="12" spans="1:23" ht="33">
      <c r="A12" s="6">
        <v>9</v>
      </c>
      <c r="B12" s="54" t="s">
        <v>75</v>
      </c>
      <c r="C12" s="54" t="s">
        <v>79</v>
      </c>
      <c r="D12" s="8" t="s">
        <v>8</v>
      </c>
      <c r="E12" s="49" t="s">
        <v>112</v>
      </c>
      <c r="F12" s="50" t="s">
        <v>63</v>
      </c>
      <c r="G12" s="50">
        <v>12</v>
      </c>
      <c r="H12" s="10">
        <v>100</v>
      </c>
      <c r="I12" s="10">
        <f>H12*19%</f>
        <v>19</v>
      </c>
      <c r="J12" s="10">
        <f t="shared" si="1"/>
        <v>1200</v>
      </c>
      <c r="K12" s="10">
        <f t="shared" si="2"/>
        <v>1428</v>
      </c>
      <c r="L12" s="59">
        <f>$H12+$I12</f>
        <v>119</v>
      </c>
      <c r="M12" s="60">
        <f t="shared" si="4"/>
        <v>119</v>
      </c>
      <c r="N12" s="60">
        <f t="shared" si="4"/>
        <v>119</v>
      </c>
      <c r="O12" s="60">
        <f t="shared" si="4"/>
        <v>119</v>
      </c>
      <c r="P12" s="60">
        <f t="shared" si="4"/>
        <v>119</v>
      </c>
      <c r="Q12" s="60">
        <f t="shared" si="4"/>
        <v>119</v>
      </c>
      <c r="R12" s="60">
        <f t="shared" si="4"/>
        <v>119</v>
      </c>
      <c r="S12" s="60">
        <f t="shared" si="4"/>
        <v>119</v>
      </c>
      <c r="T12" s="60">
        <f t="shared" si="4"/>
        <v>119</v>
      </c>
      <c r="U12" s="60">
        <f t="shared" si="4"/>
        <v>119</v>
      </c>
      <c r="V12" s="60">
        <f t="shared" si="4"/>
        <v>119</v>
      </c>
      <c r="W12" s="55">
        <f t="shared" si="4"/>
        <v>119</v>
      </c>
    </row>
    <row r="13" spans="1:23" ht="82.5">
      <c r="A13" s="6">
        <v>10</v>
      </c>
      <c r="B13" s="54" t="s">
        <v>77</v>
      </c>
      <c r="C13" s="54" t="s">
        <v>78</v>
      </c>
      <c r="D13" s="8" t="s">
        <v>4</v>
      </c>
      <c r="E13" s="49" t="s">
        <v>111</v>
      </c>
      <c r="F13" s="50" t="s">
        <v>63</v>
      </c>
      <c r="G13" s="50">
        <v>12</v>
      </c>
      <c r="H13" s="10">
        <v>250</v>
      </c>
      <c r="I13" s="10">
        <f>H13*19%</f>
        <v>47.5</v>
      </c>
      <c r="J13" s="10">
        <f t="shared" ref="J13" si="5">G13*H13</f>
        <v>3000</v>
      </c>
      <c r="K13" s="10">
        <f t="shared" si="2"/>
        <v>3570</v>
      </c>
      <c r="L13" s="59">
        <f>$H13+$I13</f>
        <v>297.5</v>
      </c>
      <c r="M13" s="60">
        <f t="shared" si="4"/>
        <v>297.5</v>
      </c>
      <c r="N13" s="60">
        <f t="shared" si="4"/>
        <v>297.5</v>
      </c>
      <c r="O13" s="60">
        <f t="shared" si="4"/>
        <v>297.5</v>
      </c>
      <c r="P13" s="60">
        <f t="shared" si="4"/>
        <v>297.5</v>
      </c>
      <c r="Q13" s="60">
        <f t="shared" si="4"/>
        <v>297.5</v>
      </c>
      <c r="R13" s="60">
        <f t="shared" si="4"/>
        <v>297.5</v>
      </c>
      <c r="S13" s="60">
        <f t="shared" si="4"/>
        <v>297.5</v>
      </c>
      <c r="T13" s="60">
        <f t="shared" si="4"/>
        <v>297.5</v>
      </c>
      <c r="U13" s="60">
        <f t="shared" si="4"/>
        <v>297.5</v>
      </c>
      <c r="V13" s="60">
        <f t="shared" si="4"/>
        <v>297.5</v>
      </c>
      <c r="W13" s="55">
        <f t="shared" si="4"/>
        <v>297.5</v>
      </c>
    </row>
    <row r="14" spans="1:23" ht="132">
      <c r="A14" s="6">
        <v>11</v>
      </c>
      <c r="B14" s="54" t="s">
        <v>80</v>
      </c>
      <c r="C14" s="54" t="s">
        <v>81</v>
      </c>
      <c r="D14" s="8" t="s">
        <v>5</v>
      </c>
      <c r="E14" s="49" t="s">
        <v>111</v>
      </c>
      <c r="F14" s="50" t="s">
        <v>63</v>
      </c>
      <c r="G14" s="50">
        <v>10</v>
      </c>
      <c r="H14" s="10">
        <v>106</v>
      </c>
      <c r="I14" s="10">
        <f>H14*19%</f>
        <v>20.14</v>
      </c>
      <c r="J14" s="10">
        <f t="shared" si="1"/>
        <v>1060</v>
      </c>
      <c r="K14" s="10">
        <f t="shared" si="2"/>
        <v>1261.4000000000001</v>
      </c>
      <c r="L14" s="59"/>
      <c r="M14" s="60"/>
      <c r="N14" s="60">
        <f t="shared" si="4"/>
        <v>126.14</v>
      </c>
      <c r="O14" s="60">
        <f t="shared" si="4"/>
        <v>126.14</v>
      </c>
      <c r="P14" s="60">
        <f t="shared" si="4"/>
        <v>126.14</v>
      </c>
      <c r="Q14" s="60">
        <f t="shared" si="4"/>
        <v>126.14</v>
      </c>
      <c r="R14" s="60">
        <f t="shared" si="4"/>
        <v>126.14</v>
      </c>
      <c r="S14" s="60">
        <f t="shared" si="4"/>
        <v>126.14</v>
      </c>
      <c r="T14" s="60">
        <f t="shared" si="4"/>
        <v>126.14</v>
      </c>
      <c r="U14" s="60">
        <f t="shared" si="4"/>
        <v>126.14</v>
      </c>
      <c r="V14" s="60">
        <f t="shared" si="4"/>
        <v>126.14</v>
      </c>
      <c r="W14" s="55">
        <f t="shared" si="4"/>
        <v>126.14</v>
      </c>
    </row>
    <row r="15" spans="1:23">
      <c r="A15" s="6">
        <v>12</v>
      </c>
      <c r="B15" s="54"/>
      <c r="C15" s="54"/>
      <c r="D15" s="8"/>
      <c r="E15" s="49"/>
      <c r="F15" s="50"/>
      <c r="G15" s="50"/>
      <c r="H15" s="10"/>
      <c r="I15" s="10"/>
      <c r="J15" s="10">
        <f t="shared" si="1"/>
        <v>0</v>
      </c>
      <c r="K15" s="10">
        <f t="shared" si="2"/>
        <v>0</v>
      </c>
      <c r="L15" s="12"/>
      <c r="M15" s="13"/>
      <c r="N15" s="13"/>
      <c r="O15" s="13"/>
      <c r="P15" s="13"/>
      <c r="Q15" s="13"/>
      <c r="R15" s="13"/>
      <c r="S15" s="13"/>
      <c r="T15" s="13"/>
      <c r="U15" s="13"/>
      <c r="V15" s="13"/>
      <c r="W15" s="11"/>
    </row>
    <row r="16" spans="1:23">
      <c r="A16" s="6">
        <v>13</v>
      </c>
      <c r="B16" s="54"/>
      <c r="C16" s="54"/>
      <c r="D16" s="8"/>
      <c r="E16" s="49"/>
      <c r="F16" s="50"/>
      <c r="G16" s="50"/>
      <c r="H16" s="10"/>
      <c r="I16" s="10"/>
      <c r="J16" s="10">
        <f t="shared" si="1"/>
        <v>0</v>
      </c>
      <c r="K16" s="10">
        <f t="shared" si="2"/>
        <v>0</v>
      </c>
      <c r="L16" s="12"/>
      <c r="M16" s="13"/>
      <c r="N16" s="13"/>
      <c r="O16" s="13"/>
      <c r="P16" s="13"/>
      <c r="Q16" s="13"/>
      <c r="R16" s="13"/>
      <c r="S16" s="13"/>
      <c r="T16" s="13"/>
      <c r="U16" s="13"/>
      <c r="V16" s="13"/>
      <c r="W16" s="11"/>
    </row>
    <row r="17" spans="1:23">
      <c r="A17" s="6">
        <v>14</v>
      </c>
      <c r="B17" s="54"/>
      <c r="C17" s="54"/>
      <c r="D17" s="8"/>
      <c r="E17" s="49"/>
      <c r="F17" s="50"/>
      <c r="G17" s="50"/>
      <c r="H17" s="10"/>
      <c r="I17" s="10"/>
      <c r="J17" s="10">
        <f t="shared" si="1"/>
        <v>0</v>
      </c>
      <c r="K17" s="10">
        <f t="shared" si="2"/>
        <v>0</v>
      </c>
      <c r="L17" s="12"/>
      <c r="M17" s="13"/>
      <c r="N17" s="13"/>
      <c r="O17" s="13"/>
      <c r="P17" s="13"/>
      <c r="Q17" s="13"/>
      <c r="R17" s="13"/>
      <c r="S17" s="13"/>
      <c r="T17" s="13"/>
      <c r="U17" s="13"/>
      <c r="V17" s="13"/>
      <c r="W17" s="11"/>
    </row>
    <row r="18" spans="1:23" ht="17.25" thickBot="1">
      <c r="A18" s="6">
        <v>15</v>
      </c>
      <c r="B18" s="54"/>
      <c r="C18" s="54"/>
      <c r="D18" s="8"/>
      <c r="E18" s="49"/>
      <c r="F18" s="50"/>
      <c r="G18" s="50"/>
      <c r="H18" s="10"/>
      <c r="I18" s="10"/>
      <c r="J18" s="10">
        <f t="shared" si="1"/>
        <v>0</v>
      </c>
      <c r="K18" s="10">
        <f t="shared" si="2"/>
        <v>0</v>
      </c>
      <c r="L18" s="24"/>
      <c r="M18" s="25"/>
      <c r="N18" s="25"/>
      <c r="O18" s="25"/>
      <c r="P18" s="25"/>
      <c r="Q18" s="25"/>
      <c r="R18" s="25"/>
      <c r="S18" s="25"/>
      <c r="T18" s="25"/>
      <c r="U18" s="25"/>
      <c r="V18" s="25"/>
      <c r="W18" s="23"/>
    </row>
    <row r="19" spans="1:23" s="1" customFormat="1" ht="18.75" thickBot="1">
      <c r="A19" s="110" t="s">
        <v>52</v>
      </c>
      <c r="B19" s="111"/>
      <c r="C19" s="111"/>
      <c r="D19" s="111"/>
      <c r="E19" s="111"/>
      <c r="F19" s="111"/>
      <c r="G19" s="111"/>
      <c r="H19" s="111"/>
      <c r="I19" s="112"/>
      <c r="J19" s="35">
        <f t="shared" ref="J19:W19" si="6">SUM(J4:J18)</f>
        <v>105396</v>
      </c>
      <c r="K19" s="35">
        <f t="shared" si="6"/>
        <v>110993.4</v>
      </c>
      <c r="L19" s="34">
        <f t="shared" si="6"/>
        <v>34233.5</v>
      </c>
      <c r="M19" s="35">
        <f t="shared" si="6"/>
        <v>6863.5</v>
      </c>
      <c r="N19" s="35">
        <f t="shared" si="6"/>
        <v>6989.64</v>
      </c>
      <c r="O19" s="35">
        <f t="shared" si="6"/>
        <v>6989.64</v>
      </c>
      <c r="P19" s="35">
        <f t="shared" si="6"/>
        <v>6989.64</v>
      </c>
      <c r="Q19" s="35">
        <f t="shared" si="6"/>
        <v>6989.64</v>
      </c>
      <c r="R19" s="35">
        <f t="shared" si="6"/>
        <v>6989.64</v>
      </c>
      <c r="S19" s="35">
        <f t="shared" si="6"/>
        <v>6989.64</v>
      </c>
      <c r="T19" s="35">
        <f t="shared" si="6"/>
        <v>6989.64</v>
      </c>
      <c r="U19" s="35">
        <f t="shared" si="6"/>
        <v>6989.64</v>
      </c>
      <c r="V19" s="35">
        <f t="shared" si="6"/>
        <v>6989.64</v>
      </c>
      <c r="W19" s="36">
        <f t="shared" si="6"/>
        <v>6989.64</v>
      </c>
    </row>
    <row r="20" spans="1:23" ht="15.75" customHeight="1">
      <c r="A20" s="100" t="s">
        <v>54</v>
      </c>
      <c r="B20" s="101"/>
      <c r="C20" s="101"/>
      <c r="D20" s="101"/>
      <c r="E20" s="101"/>
      <c r="F20" s="101"/>
      <c r="G20" s="101"/>
      <c r="H20" s="101"/>
      <c r="I20" s="101"/>
      <c r="J20" s="101"/>
      <c r="K20" s="101"/>
      <c r="L20" s="14"/>
      <c r="M20" s="15"/>
      <c r="N20" s="15"/>
      <c r="O20" s="15"/>
      <c r="P20" s="15"/>
      <c r="Q20" s="15"/>
      <c r="R20" s="15"/>
      <c r="S20" s="15"/>
      <c r="T20" s="15"/>
      <c r="U20" s="15"/>
      <c r="V20" s="15"/>
      <c r="W20" s="16"/>
    </row>
    <row r="21" spans="1:23" ht="82.5">
      <c r="A21" s="6">
        <v>26</v>
      </c>
      <c r="B21" s="54" t="s">
        <v>72</v>
      </c>
      <c r="C21" s="54" t="s">
        <v>82</v>
      </c>
      <c r="D21" s="17" t="s">
        <v>4</v>
      </c>
      <c r="E21" s="50" t="s">
        <v>111</v>
      </c>
      <c r="F21" s="50" t="s">
        <v>63</v>
      </c>
      <c r="G21" s="50">
        <v>1</v>
      </c>
      <c r="H21" s="10">
        <v>5090</v>
      </c>
      <c r="I21" s="10">
        <f>H21*19%</f>
        <v>967.1</v>
      </c>
      <c r="J21" s="10">
        <f t="shared" ref="J21:J30" si="7">G21*H21</f>
        <v>5090</v>
      </c>
      <c r="K21" s="10">
        <f t="shared" ref="K21:K30" si="8">G21*(H21+I21)</f>
        <v>6057.1</v>
      </c>
      <c r="L21" s="59"/>
      <c r="M21" s="13"/>
      <c r="N21" s="13"/>
      <c r="O21" s="13"/>
      <c r="P21" s="13"/>
      <c r="Q21" s="13"/>
      <c r="R21" s="13"/>
      <c r="S21" s="13"/>
      <c r="T21" s="13"/>
      <c r="U21" s="13"/>
      <c r="V21" s="13"/>
      <c r="W21" s="55">
        <f>K21</f>
        <v>6057.1</v>
      </c>
    </row>
    <row r="22" spans="1:23" ht="132">
      <c r="A22" s="18">
        <v>27</v>
      </c>
      <c r="B22" s="56" t="s">
        <v>67</v>
      </c>
      <c r="C22" s="56" t="s">
        <v>68</v>
      </c>
      <c r="D22" s="8" t="s">
        <v>5</v>
      </c>
      <c r="E22" s="49" t="s">
        <v>111</v>
      </c>
      <c r="F22" s="49" t="s">
        <v>69</v>
      </c>
      <c r="G22" s="49">
        <v>1</v>
      </c>
      <c r="H22" s="9">
        <v>26000</v>
      </c>
      <c r="I22" s="10">
        <f>H22*19%</f>
        <v>4940</v>
      </c>
      <c r="J22" s="10">
        <f t="shared" si="7"/>
        <v>26000</v>
      </c>
      <c r="K22" s="10">
        <f t="shared" si="8"/>
        <v>30940</v>
      </c>
      <c r="L22" s="59"/>
      <c r="M22" s="21"/>
      <c r="N22" s="21"/>
      <c r="O22" s="21"/>
      <c r="P22" s="21"/>
      <c r="Q22" s="21"/>
      <c r="R22" s="21"/>
      <c r="S22" s="21"/>
      <c r="T22" s="21"/>
      <c r="U22" s="21"/>
      <c r="V22" s="21"/>
      <c r="W22" s="55">
        <f>K22</f>
        <v>30940</v>
      </c>
    </row>
    <row r="23" spans="1:23">
      <c r="A23" s="18">
        <v>28</v>
      </c>
      <c r="B23" s="56"/>
      <c r="C23" s="56"/>
      <c r="D23" s="8"/>
      <c r="E23" s="49"/>
      <c r="F23" s="49"/>
      <c r="G23" s="49"/>
      <c r="H23" s="9"/>
      <c r="I23" s="9"/>
      <c r="J23" s="10">
        <f t="shared" si="7"/>
        <v>0</v>
      </c>
      <c r="K23" s="10">
        <f t="shared" si="8"/>
        <v>0</v>
      </c>
      <c r="L23" s="20"/>
      <c r="M23" s="21"/>
      <c r="N23" s="21"/>
      <c r="O23" s="21"/>
      <c r="P23" s="21"/>
      <c r="Q23" s="21"/>
      <c r="R23" s="21"/>
      <c r="S23" s="21"/>
      <c r="T23" s="21"/>
      <c r="U23" s="21"/>
      <c r="V23" s="21"/>
      <c r="W23" s="19"/>
    </row>
    <row r="24" spans="1:23">
      <c r="A24" s="18">
        <v>29</v>
      </c>
      <c r="B24" s="56"/>
      <c r="C24" s="56"/>
      <c r="D24" s="8"/>
      <c r="E24" s="49"/>
      <c r="F24" s="49"/>
      <c r="G24" s="49"/>
      <c r="H24" s="9"/>
      <c r="I24" s="9"/>
      <c r="J24" s="10">
        <f t="shared" si="7"/>
        <v>0</v>
      </c>
      <c r="K24" s="10">
        <f t="shared" si="8"/>
        <v>0</v>
      </c>
      <c r="L24" s="20"/>
      <c r="M24" s="21"/>
      <c r="N24" s="21"/>
      <c r="O24" s="21"/>
      <c r="P24" s="21"/>
      <c r="Q24" s="21"/>
      <c r="R24" s="21"/>
      <c r="S24" s="21"/>
      <c r="T24" s="21"/>
      <c r="U24" s="21"/>
      <c r="V24" s="21"/>
      <c r="W24" s="19"/>
    </row>
    <row r="25" spans="1:23">
      <c r="A25" s="18">
        <v>30</v>
      </c>
      <c r="B25" s="56"/>
      <c r="C25" s="56"/>
      <c r="D25" s="8"/>
      <c r="E25" s="49"/>
      <c r="F25" s="49"/>
      <c r="G25" s="49"/>
      <c r="H25" s="9"/>
      <c r="I25" s="9"/>
      <c r="J25" s="10">
        <f t="shared" si="7"/>
        <v>0</v>
      </c>
      <c r="K25" s="10">
        <f t="shared" si="8"/>
        <v>0</v>
      </c>
      <c r="L25" s="20"/>
      <c r="M25" s="21"/>
      <c r="N25" s="21"/>
      <c r="O25" s="21"/>
      <c r="P25" s="21"/>
      <c r="Q25" s="21"/>
      <c r="R25" s="21"/>
      <c r="S25" s="21"/>
      <c r="T25" s="21"/>
      <c r="U25" s="21"/>
      <c r="V25" s="21"/>
      <c r="W25" s="19"/>
    </row>
    <row r="26" spans="1:23">
      <c r="A26" s="18">
        <v>31</v>
      </c>
      <c r="B26" s="54"/>
      <c r="C26" s="54"/>
      <c r="D26" s="8"/>
      <c r="E26" s="49"/>
      <c r="F26" s="50"/>
      <c r="G26" s="50"/>
      <c r="H26" s="10"/>
      <c r="I26" s="10"/>
      <c r="J26" s="10">
        <f t="shared" si="7"/>
        <v>0</v>
      </c>
      <c r="K26" s="10">
        <f t="shared" si="8"/>
        <v>0</v>
      </c>
      <c r="L26" s="12"/>
      <c r="M26" s="13"/>
      <c r="N26" s="13"/>
      <c r="O26" s="13"/>
      <c r="P26" s="13"/>
      <c r="Q26" s="13"/>
      <c r="R26" s="13"/>
      <c r="S26" s="13"/>
      <c r="T26" s="13"/>
      <c r="U26" s="13"/>
      <c r="V26" s="13"/>
      <c r="W26" s="11"/>
    </row>
    <row r="27" spans="1:23">
      <c r="A27" s="18">
        <v>32</v>
      </c>
      <c r="B27" s="54"/>
      <c r="C27" s="54"/>
      <c r="D27" s="8"/>
      <c r="E27" s="49"/>
      <c r="F27" s="50"/>
      <c r="G27" s="50"/>
      <c r="H27" s="10"/>
      <c r="I27" s="10"/>
      <c r="J27" s="10">
        <f t="shared" si="7"/>
        <v>0</v>
      </c>
      <c r="K27" s="10">
        <f t="shared" si="8"/>
        <v>0</v>
      </c>
      <c r="L27" s="12"/>
      <c r="M27" s="13"/>
      <c r="N27" s="13"/>
      <c r="O27" s="13"/>
      <c r="P27" s="13"/>
      <c r="Q27" s="13"/>
      <c r="R27" s="13"/>
      <c r="S27" s="13"/>
      <c r="T27" s="13"/>
      <c r="U27" s="13"/>
      <c r="V27" s="13"/>
      <c r="W27" s="11"/>
    </row>
    <row r="28" spans="1:23">
      <c r="A28" s="18">
        <v>33</v>
      </c>
      <c r="B28" s="54"/>
      <c r="C28" s="54"/>
      <c r="D28" s="8"/>
      <c r="E28" s="49"/>
      <c r="F28" s="50"/>
      <c r="G28" s="50"/>
      <c r="H28" s="10"/>
      <c r="I28" s="10"/>
      <c r="J28" s="10">
        <f t="shared" si="7"/>
        <v>0</v>
      </c>
      <c r="K28" s="10">
        <f t="shared" si="8"/>
        <v>0</v>
      </c>
      <c r="L28" s="12"/>
      <c r="M28" s="13"/>
      <c r="N28" s="13"/>
      <c r="O28" s="13"/>
      <c r="P28" s="13"/>
      <c r="Q28" s="13"/>
      <c r="R28" s="13"/>
      <c r="S28" s="13"/>
      <c r="T28" s="13"/>
      <c r="U28" s="13"/>
      <c r="V28" s="13"/>
      <c r="W28" s="11"/>
    </row>
    <row r="29" spans="1:23">
      <c r="A29" s="18">
        <v>34</v>
      </c>
      <c r="B29" s="54"/>
      <c r="C29" s="54"/>
      <c r="D29" s="8"/>
      <c r="E29" s="49"/>
      <c r="F29" s="50"/>
      <c r="G29" s="50"/>
      <c r="H29" s="10"/>
      <c r="I29" s="10"/>
      <c r="J29" s="10">
        <f t="shared" si="7"/>
        <v>0</v>
      </c>
      <c r="K29" s="10">
        <f t="shared" si="8"/>
        <v>0</v>
      </c>
      <c r="L29" s="12"/>
      <c r="M29" s="13"/>
      <c r="N29" s="13"/>
      <c r="O29" s="13"/>
      <c r="P29" s="13"/>
      <c r="Q29" s="13"/>
      <c r="R29" s="13"/>
      <c r="S29" s="13"/>
      <c r="T29" s="13"/>
      <c r="U29" s="13"/>
      <c r="V29" s="13"/>
      <c r="W29" s="11"/>
    </row>
    <row r="30" spans="1:23" ht="17.25" thickBot="1">
      <c r="A30" s="18">
        <v>35</v>
      </c>
      <c r="B30" s="57"/>
      <c r="C30" s="57"/>
      <c r="D30" s="8"/>
      <c r="E30" s="49"/>
      <c r="F30" s="51"/>
      <c r="G30" s="51"/>
      <c r="H30" s="22"/>
      <c r="I30" s="22"/>
      <c r="J30" s="10">
        <f t="shared" si="7"/>
        <v>0</v>
      </c>
      <c r="K30" s="10">
        <f t="shared" si="8"/>
        <v>0</v>
      </c>
      <c r="L30" s="24"/>
      <c r="M30" s="25"/>
      <c r="N30" s="25"/>
      <c r="O30" s="25"/>
      <c r="P30" s="25"/>
      <c r="Q30" s="25"/>
      <c r="R30" s="25"/>
      <c r="S30" s="25"/>
      <c r="T30" s="25"/>
      <c r="U30" s="25"/>
      <c r="V30" s="25"/>
      <c r="W30" s="23"/>
    </row>
    <row r="31" spans="1:23" s="1" customFormat="1" ht="18.75" thickBot="1">
      <c r="A31" s="110" t="s">
        <v>53</v>
      </c>
      <c r="B31" s="111"/>
      <c r="C31" s="111"/>
      <c r="D31" s="111"/>
      <c r="E31" s="111"/>
      <c r="F31" s="111"/>
      <c r="G31" s="111"/>
      <c r="H31" s="111"/>
      <c r="I31" s="112"/>
      <c r="J31" s="35">
        <f t="shared" ref="J31:W31" si="9">SUM(J21:J30)</f>
        <v>31090</v>
      </c>
      <c r="K31" s="35">
        <f t="shared" si="9"/>
        <v>36997.1</v>
      </c>
      <c r="L31" s="34">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6">
        <f t="shared" si="9"/>
        <v>36997.1</v>
      </c>
    </row>
    <row r="32" spans="1:23" s="1" customFormat="1" ht="18.75" thickBot="1">
      <c r="A32" s="105" t="s">
        <v>47</v>
      </c>
      <c r="B32" s="106"/>
      <c r="C32" s="106"/>
      <c r="D32" s="106"/>
      <c r="E32" s="106"/>
      <c r="F32" s="106"/>
      <c r="G32" s="106"/>
      <c r="H32" s="106"/>
      <c r="I32" s="107"/>
      <c r="J32" s="37">
        <f>J19+J31</f>
        <v>136486</v>
      </c>
      <c r="K32" s="38">
        <f t="shared" ref="K32:V32" si="10">K19+K31</f>
        <v>147990.5</v>
      </c>
      <c r="L32" s="37">
        <f t="shared" si="10"/>
        <v>34233.5</v>
      </c>
      <c r="M32" s="38">
        <f t="shared" si="10"/>
        <v>6863.5</v>
      </c>
      <c r="N32" s="38">
        <f t="shared" si="10"/>
        <v>6989.64</v>
      </c>
      <c r="O32" s="38">
        <f t="shared" si="10"/>
        <v>6989.64</v>
      </c>
      <c r="P32" s="38">
        <f t="shared" si="10"/>
        <v>6989.64</v>
      </c>
      <c r="Q32" s="38">
        <f t="shared" si="10"/>
        <v>6989.64</v>
      </c>
      <c r="R32" s="38">
        <f t="shared" si="10"/>
        <v>6989.64</v>
      </c>
      <c r="S32" s="38">
        <f t="shared" si="10"/>
        <v>6989.64</v>
      </c>
      <c r="T32" s="38">
        <f t="shared" si="10"/>
        <v>6989.64</v>
      </c>
      <c r="U32" s="38">
        <f t="shared" si="10"/>
        <v>6989.64</v>
      </c>
      <c r="V32" s="38">
        <f t="shared" si="10"/>
        <v>6989.64</v>
      </c>
      <c r="W32" s="39">
        <f>W19+W31</f>
        <v>43986.74</v>
      </c>
    </row>
    <row r="33" spans="1:6" ht="17.25" thickBot="1"/>
    <row r="34" spans="1:6" ht="27" customHeight="1" thickBot="1">
      <c r="A34" s="95" t="s">
        <v>49</v>
      </c>
      <c r="B34" s="96"/>
      <c r="C34" s="96"/>
      <c r="D34" s="97"/>
      <c r="E34" s="29">
        <f>E35+E36</f>
        <v>148000</v>
      </c>
      <c r="F34" s="30" t="s">
        <v>50</v>
      </c>
    </row>
    <row r="35" spans="1:6" ht="38.25" customHeight="1">
      <c r="A35" s="115" t="s">
        <v>56</v>
      </c>
      <c r="B35" s="116"/>
      <c r="C35" s="116"/>
      <c r="D35" s="116"/>
      <c r="E35" s="40">
        <v>111000</v>
      </c>
      <c r="F35" s="41" t="s">
        <v>50</v>
      </c>
    </row>
    <row r="36" spans="1:6" ht="69.75" customHeight="1" thickBot="1">
      <c r="A36" s="93" t="s">
        <v>57</v>
      </c>
      <c r="B36" s="94"/>
      <c r="C36" s="94"/>
      <c r="D36" s="94"/>
      <c r="E36" s="42">
        <v>37000</v>
      </c>
      <c r="F36" s="43" t="s">
        <v>50</v>
      </c>
    </row>
  </sheetData>
  <mergeCells count="20">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 ref="A34:D3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C64"/>
  <sheetViews>
    <sheetView topLeftCell="A25" workbookViewId="0">
      <selection activeCell="B45" sqref="B45"/>
    </sheetView>
  </sheetViews>
  <sheetFormatPr defaultRowHeight="16.5"/>
  <cols>
    <col min="1" max="1" width="5.85546875" style="5" customWidth="1"/>
    <col min="2" max="2" width="70" style="5" customWidth="1"/>
    <col min="3" max="3" width="76" style="44" customWidth="1"/>
    <col min="4" max="4" width="8.85546875" style="5" customWidth="1"/>
    <col min="5" max="16384" width="9.140625" style="5"/>
  </cols>
  <sheetData>
    <row r="1" spans="1:3" ht="17.25" thickBot="1">
      <c r="A1" s="124" t="s">
        <v>60</v>
      </c>
      <c r="B1" s="125"/>
      <c r="C1" s="126"/>
    </row>
    <row r="2" spans="1:3">
      <c r="A2" s="127" t="s">
        <v>59</v>
      </c>
      <c r="B2" s="130" t="s">
        <v>0</v>
      </c>
      <c r="C2" s="47" t="s">
        <v>1</v>
      </c>
    </row>
    <row r="3" spans="1:3">
      <c r="A3" s="128"/>
      <c r="B3" s="131"/>
      <c r="C3" s="46" t="s">
        <v>21</v>
      </c>
    </row>
    <row r="4" spans="1:3" ht="33">
      <c r="A4" s="128"/>
      <c r="B4" s="131"/>
      <c r="C4" s="46" t="s">
        <v>2</v>
      </c>
    </row>
    <row r="5" spans="1:3">
      <c r="A5" s="128"/>
      <c r="B5" s="132" t="s">
        <v>3</v>
      </c>
      <c r="C5" s="46" t="s">
        <v>22</v>
      </c>
    </row>
    <row r="6" spans="1:3">
      <c r="A6" s="128"/>
      <c r="B6" s="132"/>
      <c r="C6" s="46" t="s">
        <v>23</v>
      </c>
    </row>
    <row r="7" spans="1:3" ht="66">
      <c r="A7" s="128"/>
      <c r="B7" s="132"/>
      <c r="C7" s="46" t="s">
        <v>24</v>
      </c>
    </row>
    <row r="8" spans="1:3">
      <c r="A8" s="128"/>
      <c r="B8" s="132"/>
      <c r="C8" s="46" t="s">
        <v>25</v>
      </c>
    </row>
    <row r="9" spans="1:3" ht="49.5">
      <c r="A9" s="128"/>
      <c r="B9" s="48" t="s">
        <v>4</v>
      </c>
      <c r="C9" s="46" t="s">
        <v>4</v>
      </c>
    </row>
    <row r="10" spans="1:3" ht="66">
      <c r="A10" s="128"/>
      <c r="B10" s="48" t="s">
        <v>5</v>
      </c>
      <c r="C10" s="46" t="s">
        <v>5</v>
      </c>
    </row>
    <row r="11" spans="1:3" ht="49.5">
      <c r="A11" s="128"/>
      <c r="B11" s="48" t="s">
        <v>6</v>
      </c>
      <c r="C11" s="46" t="s">
        <v>6</v>
      </c>
    </row>
    <row r="12" spans="1:3" ht="66">
      <c r="A12" s="128"/>
      <c r="B12" s="48" t="s">
        <v>7</v>
      </c>
      <c r="C12" s="46" t="s">
        <v>7</v>
      </c>
    </row>
    <row r="13" spans="1:3">
      <c r="A13" s="128"/>
      <c r="B13" s="48" t="s">
        <v>8</v>
      </c>
      <c r="C13" s="46" t="s">
        <v>8</v>
      </c>
    </row>
    <row r="14" spans="1:3" ht="33">
      <c r="A14" s="128"/>
      <c r="B14" s="48" t="s">
        <v>9</v>
      </c>
      <c r="C14" s="46" t="s">
        <v>9</v>
      </c>
    </row>
    <row r="15" spans="1:3" ht="33">
      <c r="A15" s="128"/>
      <c r="B15" s="48" t="s">
        <v>19</v>
      </c>
      <c r="C15" s="46" t="s">
        <v>19</v>
      </c>
    </row>
    <row r="16" spans="1:3">
      <c r="A16" s="128"/>
      <c r="B16" s="48" t="s">
        <v>10</v>
      </c>
      <c r="C16" s="46" t="s">
        <v>10</v>
      </c>
    </row>
    <row r="17" spans="1:3">
      <c r="A17" s="128"/>
      <c r="B17" s="48" t="s">
        <v>11</v>
      </c>
      <c r="C17" s="46" t="s">
        <v>11</v>
      </c>
    </row>
    <row r="18" spans="1:3" ht="33">
      <c r="A18" s="128"/>
      <c r="B18" s="48" t="s">
        <v>12</v>
      </c>
      <c r="C18" s="46" t="s">
        <v>12</v>
      </c>
    </row>
    <row r="19" spans="1:3" ht="33">
      <c r="A19" s="128"/>
      <c r="B19" s="48" t="s">
        <v>13</v>
      </c>
      <c r="C19" s="46" t="s">
        <v>13</v>
      </c>
    </row>
    <row r="20" spans="1:3" ht="33">
      <c r="A20" s="128"/>
      <c r="B20" s="48" t="s">
        <v>14</v>
      </c>
      <c r="C20" s="46" t="s">
        <v>14</v>
      </c>
    </row>
    <row r="21" spans="1:3">
      <c r="A21" s="128"/>
      <c r="B21" s="132" t="s">
        <v>15</v>
      </c>
      <c r="C21" s="46" t="s">
        <v>16</v>
      </c>
    </row>
    <row r="22" spans="1:3">
      <c r="A22" s="128"/>
      <c r="B22" s="132"/>
      <c r="C22" s="46" t="s">
        <v>17</v>
      </c>
    </row>
    <row r="23" spans="1:3" ht="33">
      <c r="A23" s="128"/>
      <c r="B23" s="132"/>
      <c r="C23" s="46" t="s">
        <v>18</v>
      </c>
    </row>
    <row r="24" spans="1:3" ht="33.75" thickBot="1">
      <c r="A24" s="129"/>
      <c r="B24" s="133"/>
      <c r="C24" s="64" t="s">
        <v>20</v>
      </c>
    </row>
    <row r="25" spans="1:3" ht="16.5" customHeight="1">
      <c r="A25" s="45"/>
    </row>
    <row r="26" spans="1:3">
      <c r="A26" s="45"/>
      <c r="B26" s="65" t="s">
        <v>83</v>
      </c>
    </row>
    <row r="27" spans="1:3">
      <c r="A27" s="44"/>
      <c r="B27" s="66" t="s">
        <v>84</v>
      </c>
    </row>
    <row r="28" spans="1:3">
      <c r="A28" s="44"/>
      <c r="B28" t="s">
        <v>85</v>
      </c>
    </row>
    <row r="29" spans="1:3">
      <c r="B29" t="s">
        <v>86</v>
      </c>
    </row>
    <row r="30" spans="1:3">
      <c r="B30"/>
    </row>
    <row r="31" spans="1:3">
      <c r="B31" s="66" t="s">
        <v>87</v>
      </c>
    </row>
    <row r="32" spans="1:3">
      <c r="B32" t="s">
        <v>88</v>
      </c>
    </row>
    <row r="33" spans="2:2">
      <c r="B33" t="s">
        <v>89</v>
      </c>
    </row>
    <row r="34" spans="2:2">
      <c r="B34" t="s">
        <v>90</v>
      </c>
    </row>
    <row r="35" spans="2:2">
      <c r="B35" t="s">
        <v>91</v>
      </c>
    </row>
    <row r="36" spans="2:2">
      <c r="B36" t="s">
        <v>92</v>
      </c>
    </row>
    <row r="37" spans="2:2">
      <c r="B37" t="s">
        <v>93</v>
      </c>
    </row>
    <row r="38" spans="2:2" ht="16.5" customHeight="1">
      <c r="B38"/>
    </row>
    <row r="40" spans="2:2">
      <c r="B40" s="5" t="s">
        <v>111</v>
      </c>
    </row>
    <row r="41" spans="2:2">
      <c r="B41" s="5" t="s">
        <v>112</v>
      </c>
    </row>
    <row r="64" ht="102.75" customHeight="1"/>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dimension ref="A1:D28"/>
  <sheetViews>
    <sheetView topLeftCell="A12" workbookViewId="0">
      <selection activeCell="B20" sqref="B20"/>
    </sheetView>
  </sheetViews>
  <sheetFormatPr defaultRowHeight="15.75"/>
  <cols>
    <col min="1" max="1" width="47.7109375" style="67" customWidth="1"/>
    <col min="2" max="2" width="9" style="67" bestFit="1" customWidth="1"/>
    <col min="3" max="3" width="8.5703125" style="67" bestFit="1" customWidth="1"/>
    <col min="4" max="4" width="8.42578125" style="67" bestFit="1" customWidth="1"/>
    <col min="5" max="16384" width="9.140625" style="67"/>
  </cols>
  <sheetData>
    <row r="1" spans="1:4" ht="15.75" customHeight="1">
      <c r="A1" s="135" t="s">
        <v>94</v>
      </c>
      <c r="B1" s="135"/>
      <c r="C1" s="135"/>
      <c r="D1" s="135"/>
    </row>
    <row r="2" spans="1:4">
      <c r="A2" s="68"/>
    </row>
    <row r="3" spans="1:4" ht="15.75" customHeight="1">
      <c r="A3" s="136" t="s">
        <v>95</v>
      </c>
      <c r="B3" s="136"/>
      <c r="C3" s="136"/>
      <c r="D3" s="136"/>
    </row>
    <row r="4" spans="1:4">
      <c r="A4" s="68" t="s">
        <v>96</v>
      </c>
    </row>
    <row r="5" spans="1:4" ht="31.5">
      <c r="A5" s="69" t="s">
        <v>97</v>
      </c>
      <c r="B5" s="70" t="s">
        <v>98</v>
      </c>
      <c r="C5" s="70" t="s">
        <v>99</v>
      </c>
      <c r="D5" s="70" t="s">
        <v>100</v>
      </c>
    </row>
    <row r="6" spans="1:4" s="73" customFormat="1">
      <c r="A6" s="71" t="s">
        <v>101</v>
      </c>
      <c r="B6" s="72">
        <v>49</v>
      </c>
      <c r="C6" s="72">
        <v>56</v>
      </c>
      <c r="D6" s="72">
        <v>63</v>
      </c>
    </row>
    <row r="7" spans="1:4" s="76" customFormat="1">
      <c r="A7" s="74" t="s">
        <v>102</v>
      </c>
      <c r="B7" s="75">
        <v>36</v>
      </c>
      <c r="C7" s="75">
        <v>42</v>
      </c>
      <c r="D7" s="75">
        <v>47</v>
      </c>
    </row>
    <row r="8" spans="1:4" s="76" customFormat="1">
      <c r="A8" s="74" t="s">
        <v>103</v>
      </c>
      <c r="B8" s="75">
        <f>B6+B7</f>
        <v>85</v>
      </c>
      <c r="C8" s="75">
        <f>C6+C7</f>
        <v>98</v>
      </c>
      <c r="D8" s="75">
        <f>D6+D7</f>
        <v>110</v>
      </c>
    </row>
    <row r="9" spans="1:4">
      <c r="A9" s="77"/>
      <c r="B9" s="78"/>
      <c r="C9" s="78"/>
      <c r="D9" s="78"/>
    </row>
    <row r="10" spans="1:4" ht="30.75" customHeight="1">
      <c r="A10" s="136" t="s">
        <v>104</v>
      </c>
      <c r="B10" s="136"/>
      <c r="C10" s="136"/>
      <c r="D10" s="136"/>
    </row>
    <row r="11" spans="1:4" ht="29.25" customHeight="1">
      <c r="A11" s="134" t="s">
        <v>105</v>
      </c>
      <c r="B11" s="134"/>
      <c r="C11" s="134"/>
      <c r="D11" s="134"/>
    </row>
    <row r="12" spans="1:4" ht="31.5">
      <c r="A12" s="69" t="s">
        <v>97</v>
      </c>
      <c r="B12" s="70" t="s">
        <v>98</v>
      </c>
      <c r="C12" s="70" t="s">
        <v>99</v>
      </c>
      <c r="D12" s="70" t="s">
        <v>100</v>
      </c>
    </row>
    <row r="13" spans="1:4">
      <c r="A13" s="71" t="s">
        <v>101</v>
      </c>
      <c r="B13" s="72">
        <v>42</v>
      </c>
      <c r="C13" s="72">
        <v>49</v>
      </c>
      <c r="D13" s="72">
        <v>56</v>
      </c>
    </row>
    <row r="14" spans="1:4" s="76" customFormat="1">
      <c r="A14" s="74" t="s">
        <v>102</v>
      </c>
      <c r="B14" s="75">
        <v>31</v>
      </c>
      <c r="C14" s="75">
        <v>36</v>
      </c>
      <c r="D14" s="75">
        <v>42</v>
      </c>
    </row>
    <row r="15" spans="1:4" s="76" customFormat="1">
      <c r="A15" s="74" t="s">
        <v>103</v>
      </c>
      <c r="B15" s="75">
        <f>B13+B14</f>
        <v>73</v>
      </c>
      <c r="C15" s="75">
        <f>C13+C14</f>
        <v>85</v>
      </c>
      <c r="D15" s="75">
        <f>D13+D14</f>
        <v>98</v>
      </c>
    </row>
    <row r="16" spans="1:4">
      <c r="A16" s="77"/>
      <c r="B16" s="78"/>
      <c r="C16" s="78"/>
      <c r="D16" s="78"/>
    </row>
    <row r="17" spans="1:4" ht="15.75" customHeight="1">
      <c r="A17" s="136" t="s">
        <v>106</v>
      </c>
      <c r="B17" s="136"/>
      <c r="C17" s="136"/>
      <c r="D17" s="136"/>
    </row>
    <row r="18" spans="1:4" ht="45.75" customHeight="1">
      <c r="A18" s="134" t="s">
        <v>107</v>
      </c>
      <c r="B18" s="134"/>
      <c r="C18" s="134"/>
      <c r="D18" s="134"/>
    </row>
    <row r="19" spans="1:4" ht="31.5">
      <c r="A19" s="69" t="s">
        <v>97</v>
      </c>
      <c r="B19" s="70" t="s">
        <v>98</v>
      </c>
      <c r="C19" s="70" t="s">
        <v>99</v>
      </c>
      <c r="D19" s="70" t="s">
        <v>100</v>
      </c>
    </row>
    <row r="20" spans="1:4">
      <c r="A20" s="71" t="s">
        <v>101</v>
      </c>
      <c r="B20" s="72">
        <v>35</v>
      </c>
      <c r="C20" s="72">
        <v>42</v>
      </c>
      <c r="D20" s="72">
        <v>49</v>
      </c>
    </row>
    <row r="21" spans="1:4" s="76" customFormat="1">
      <c r="A21" s="74" t="s">
        <v>102</v>
      </c>
      <c r="B21" s="75">
        <v>26</v>
      </c>
      <c r="C21" s="75">
        <v>31</v>
      </c>
      <c r="D21" s="75">
        <v>36</v>
      </c>
    </row>
    <row r="22" spans="1:4">
      <c r="A22" s="74" t="s">
        <v>103</v>
      </c>
      <c r="B22" s="75">
        <f>B20+B21</f>
        <v>61</v>
      </c>
      <c r="C22" s="75">
        <f>C20+C21</f>
        <v>73</v>
      </c>
      <c r="D22" s="75">
        <f>D20+D21</f>
        <v>85</v>
      </c>
    </row>
    <row r="23" spans="1:4">
      <c r="A23" s="68"/>
    </row>
    <row r="24" spans="1:4" ht="45.75" customHeight="1">
      <c r="A24" s="134" t="s">
        <v>108</v>
      </c>
      <c r="B24" s="134"/>
      <c r="C24" s="134"/>
      <c r="D24" s="134"/>
    </row>
    <row r="25" spans="1:4" ht="31.5">
      <c r="A25" s="69" t="s">
        <v>97</v>
      </c>
      <c r="B25" s="70" t="s">
        <v>109</v>
      </c>
      <c r="C25" s="79" t="s">
        <v>110</v>
      </c>
    </row>
    <row r="26" spans="1:4">
      <c r="A26" s="71" t="s">
        <v>101</v>
      </c>
      <c r="B26" s="72">
        <v>18</v>
      </c>
      <c r="C26" s="72">
        <v>25</v>
      </c>
      <c r="D26" s="80"/>
    </row>
    <row r="27" spans="1:4" s="76" customFormat="1">
      <c r="A27" s="74" t="s">
        <v>102</v>
      </c>
      <c r="B27" s="75">
        <v>13</v>
      </c>
      <c r="C27" s="75">
        <v>18</v>
      </c>
    </row>
    <row r="28" spans="1:4">
      <c r="A28" s="74" t="s">
        <v>103</v>
      </c>
      <c r="B28" s="75">
        <f>B26+B27</f>
        <v>31</v>
      </c>
      <c r="C28" s="75">
        <f>C26+C27</f>
        <v>43</v>
      </c>
      <c r="D28" s="78"/>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noval</cp:lastModifiedBy>
  <cp:lastPrinted>2019-01-26T10:13:04Z</cp:lastPrinted>
  <dcterms:created xsi:type="dcterms:W3CDTF">2018-04-26T16:04:39Z</dcterms:created>
  <dcterms:modified xsi:type="dcterms:W3CDTF">2019-01-26T10:13:33Z</dcterms:modified>
</cp:coreProperties>
</file>