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erminate\Dropbox\In lucru 2018\POCU 2019\5621 Activitati de alimentatie (catering) pentru evenimente\Online\"/>
    </mc:Choice>
  </mc:AlternateContent>
  <bookViews>
    <workbookView xWindow="-15" yWindow="-90" windowWidth="13470" windowHeight="7920"/>
  </bookViews>
  <sheets>
    <sheet name="Buget Plan de afaceri_106932" sheetId="4" r:id="rId1"/>
    <sheet name="Model - Buget Plan de afaceri" sheetId="2" r:id="rId2"/>
    <sheet name="Cheltuieli Eligibile" sheetId="3" r:id="rId3"/>
    <sheet name="Plafon Salarii" sheetId="5" r:id="rId4"/>
  </sheets>
  <definedNames>
    <definedName name="_xlnm.Print_Titles" localSheetId="0">'Buget Plan de afaceri_106932'!$1:$2</definedName>
  </definedNames>
  <calcPr calcId="152511"/>
</workbook>
</file>

<file path=xl/calcChain.xml><?xml version="1.0" encoding="utf-8"?>
<calcChain xmlns="http://schemas.openxmlformats.org/spreadsheetml/2006/main">
  <c r="M85" i="4" l="1"/>
  <c r="N85" i="4" s="1"/>
  <c r="O85" i="4" s="1"/>
  <c r="P85" i="4" s="1"/>
  <c r="Q85" i="4" s="1"/>
  <c r="M86" i="4"/>
  <c r="N86" i="4"/>
  <c r="O86" i="4"/>
  <c r="P86" i="4" s="1"/>
  <c r="Q86" i="4" s="1"/>
  <c r="M87" i="4"/>
  <c r="N87" i="4"/>
  <c r="O87" i="4" s="1"/>
  <c r="P87" i="4" s="1"/>
  <c r="Q87" i="4" s="1"/>
  <c r="M88" i="4"/>
  <c r="N88" i="4" s="1"/>
  <c r="O88" i="4" s="1"/>
  <c r="P88" i="4" s="1"/>
  <c r="Q88" i="4" s="1"/>
  <c r="L86" i="4"/>
  <c r="L87" i="4"/>
  <c r="L88" i="4"/>
  <c r="L85" i="4"/>
  <c r="N84" i="4"/>
  <c r="O84" i="4" s="1"/>
  <c r="P84" i="4" s="1"/>
  <c r="Q84" i="4" s="1"/>
  <c r="R84" i="4" s="1"/>
  <c r="S84" i="4" s="1"/>
  <c r="T84" i="4" s="1"/>
  <c r="U84" i="4" s="1"/>
  <c r="V84" i="4" s="1"/>
  <c r="W84" i="4" s="1"/>
  <c r="M84" i="4"/>
  <c r="L84" i="4"/>
  <c r="H84" i="4" l="1"/>
  <c r="H88" i="4"/>
  <c r="K88" i="4" s="1"/>
  <c r="H86" i="4"/>
  <c r="K86" i="4" s="1"/>
  <c r="J88" i="4"/>
  <c r="K87" i="4"/>
  <c r="J87" i="4"/>
  <c r="J86" i="4"/>
  <c r="K85" i="4"/>
  <c r="J85" i="4"/>
  <c r="I84" i="4" l="1"/>
  <c r="I39" i="2"/>
  <c r="K84" i="4" l="1"/>
  <c r="J84" i="4"/>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4" i="4"/>
  <c r="J5" i="4"/>
  <c r="K5" i="4" s="1"/>
  <c r="J6" i="4"/>
  <c r="K6" i="4"/>
  <c r="J7" i="4"/>
  <c r="K7" i="4" s="1"/>
  <c r="J8" i="4"/>
  <c r="K8" i="4"/>
  <c r="J9" i="4"/>
  <c r="K9" i="4" s="1"/>
  <c r="J10" i="4"/>
  <c r="K10" i="4"/>
  <c r="J11" i="4"/>
  <c r="K11" i="4" s="1"/>
  <c r="J12" i="4"/>
  <c r="K12" i="4"/>
  <c r="J13" i="4"/>
  <c r="K13" i="4" s="1"/>
  <c r="J14" i="4"/>
  <c r="K14" i="4"/>
  <c r="J15" i="4"/>
  <c r="K15" i="4" s="1"/>
  <c r="J16" i="4"/>
  <c r="K16" i="4"/>
  <c r="J17" i="4"/>
  <c r="K17" i="4" s="1"/>
  <c r="J18" i="4"/>
  <c r="K18" i="4"/>
  <c r="J19" i="4"/>
  <c r="K19" i="4" s="1"/>
  <c r="J20" i="4"/>
  <c r="K20" i="4"/>
  <c r="J21" i="4"/>
  <c r="K21" i="4" s="1"/>
  <c r="J22" i="4"/>
  <c r="K22" i="4"/>
  <c r="J23" i="4"/>
  <c r="K23" i="4" s="1"/>
  <c r="J24" i="4"/>
  <c r="K24" i="4"/>
  <c r="J25" i="4"/>
  <c r="K25" i="4" s="1"/>
  <c r="J26" i="4"/>
  <c r="K26" i="4"/>
  <c r="J27" i="4"/>
  <c r="K27" i="4" s="1"/>
  <c r="J28" i="4"/>
  <c r="K28" i="4"/>
  <c r="J29" i="4"/>
  <c r="K29" i="4" s="1"/>
  <c r="J30" i="4"/>
  <c r="K30" i="4"/>
  <c r="J31" i="4"/>
  <c r="K31" i="4" s="1"/>
  <c r="J32" i="4"/>
  <c r="K32" i="4"/>
  <c r="J33" i="4"/>
  <c r="K33" i="4" s="1"/>
  <c r="J34" i="4"/>
  <c r="K34" i="4"/>
  <c r="J35" i="4"/>
  <c r="K35" i="4" s="1"/>
  <c r="J36" i="4"/>
  <c r="K36" i="4"/>
  <c r="J37" i="4"/>
  <c r="K37" i="4" s="1"/>
  <c r="J38" i="4"/>
  <c r="K38" i="4"/>
  <c r="J39" i="4"/>
  <c r="K39" i="4" s="1"/>
  <c r="J40" i="4"/>
  <c r="K40" i="4"/>
  <c r="J41" i="4"/>
  <c r="K41" i="4" s="1"/>
  <c r="J42" i="4"/>
  <c r="K42" i="4"/>
  <c r="J43" i="4"/>
  <c r="K43" i="4" s="1"/>
  <c r="J44" i="4"/>
  <c r="K44" i="4"/>
  <c r="J45" i="4"/>
  <c r="K45" i="4" s="1"/>
  <c r="J46" i="4"/>
  <c r="K46" i="4"/>
  <c r="J47" i="4"/>
  <c r="K47" i="4" s="1"/>
  <c r="J48" i="4"/>
  <c r="K48" i="4"/>
  <c r="J49" i="4"/>
  <c r="K49" i="4" s="1"/>
  <c r="J50" i="4"/>
  <c r="K50" i="4"/>
  <c r="J51" i="4"/>
  <c r="K51" i="4" s="1"/>
  <c r="J52" i="4"/>
  <c r="K52" i="4"/>
  <c r="J53" i="4"/>
  <c r="K53" i="4" s="1"/>
  <c r="J54" i="4"/>
  <c r="K54" i="4"/>
  <c r="J55" i="4"/>
  <c r="K55" i="4" s="1"/>
  <c r="J56" i="4"/>
  <c r="K56" i="4"/>
  <c r="J57" i="4"/>
  <c r="K57" i="4" s="1"/>
  <c r="J58" i="4"/>
  <c r="K58" i="4"/>
  <c r="J59" i="4"/>
  <c r="K59" i="4" s="1"/>
  <c r="J60" i="4"/>
  <c r="K60" i="4"/>
  <c r="J61" i="4"/>
  <c r="K61" i="4" s="1"/>
  <c r="J62" i="4"/>
  <c r="K62" i="4"/>
  <c r="J63" i="4"/>
  <c r="K63" i="4" s="1"/>
  <c r="J64" i="4"/>
  <c r="K64" i="4"/>
  <c r="J65" i="4"/>
  <c r="K65" i="4" s="1"/>
  <c r="J66" i="4"/>
  <c r="K66" i="4"/>
  <c r="J67" i="4"/>
  <c r="K67" i="4" s="1"/>
  <c r="J68" i="4"/>
  <c r="K68" i="4"/>
  <c r="J69" i="4"/>
  <c r="K69" i="4" s="1"/>
  <c r="J70" i="4"/>
  <c r="K70" i="4"/>
  <c r="J71" i="4"/>
  <c r="K71" i="4" s="1"/>
  <c r="J72" i="4"/>
  <c r="K72" i="4"/>
  <c r="J73" i="4"/>
  <c r="K73" i="4" s="1"/>
  <c r="J74" i="4"/>
  <c r="K74" i="4"/>
  <c r="J75" i="4"/>
  <c r="K75" i="4" s="1"/>
  <c r="J76" i="4"/>
  <c r="K76" i="4"/>
  <c r="J77" i="4"/>
  <c r="K77" i="4" s="1"/>
  <c r="J78" i="4"/>
  <c r="K78" i="4"/>
  <c r="J79" i="4"/>
  <c r="K79" i="4" s="1"/>
  <c r="J80" i="4"/>
  <c r="K80" i="4"/>
  <c r="J81" i="4"/>
  <c r="K81" i="4" s="1"/>
  <c r="K4" i="4"/>
  <c r="J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4" i="4"/>
  <c r="C28" i="5" l="1"/>
  <c r="B28" i="5"/>
  <c r="D22" i="5"/>
  <c r="C22" i="5"/>
  <c r="B22" i="5"/>
  <c r="D15" i="5"/>
  <c r="C15" i="5"/>
  <c r="B15" i="5"/>
  <c r="D8" i="5"/>
  <c r="C8" i="5"/>
  <c r="B8" i="5"/>
  <c r="M9" i="2" l="1"/>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82" i="4" l="1"/>
  <c r="J94" i="4"/>
  <c r="I22" i="2"/>
  <c r="K22" i="2" s="1"/>
  <c r="W22" i="2" s="1"/>
  <c r="I21" i="2"/>
  <c r="K21" i="2" s="1"/>
  <c r="W21" i="2" s="1"/>
  <c r="I14" i="2"/>
  <c r="J13" i="2"/>
  <c r="I13" i="2"/>
  <c r="I12" i="2"/>
  <c r="I11" i="2"/>
  <c r="J10" i="2"/>
  <c r="K9" i="2"/>
  <c r="I8" i="2"/>
  <c r="K8" i="2" s="1"/>
  <c r="L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J95" i="4" l="1"/>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s="1"/>
  <c r="L32" i="2" s="1"/>
  <c r="M11" i="2"/>
  <c r="M19" i="2" s="1"/>
  <c r="M32" i="2" s="1"/>
  <c r="Q11" i="2"/>
  <c r="U11" i="2"/>
  <c r="N11" i="2"/>
  <c r="R11" i="2"/>
  <c r="V11" i="2"/>
  <c r="O11" i="2"/>
  <c r="S11" i="2"/>
  <c r="W11" i="2"/>
  <c r="K14" i="2"/>
  <c r="Q14" i="2"/>
  <c r="U14" i="2"/>
  <c r="N14" i="2"/>
  <c r="R14" i="2"/>
  <c r="V14" i="2"/>
  <c r="O14" i="2"/>
  <c r="S14" i="2"/>
  <c r="W14" i="2"/>
  <c r="P14" i="2"/>
  <c r="T14" i="2"/>
  <c r="W31" i="2"/>
  <c r="K10" i="2"/>
  <c r="J31" i="2"/>
  <c r="K31" i="2"/>
  <c r="J19" i="2"/>
  <c r="P19" i="2" l="1"/>
  <c r="P32" i="2" s="1"/>
  <c r="V19" i="2"/>
  <c r="V32" i="2" s="1"/>
  <c r="Q19" i="2"/>
  <c r="Q32" i="2" s="1"/>
  <c r="S19" i="2"/>
  <c r="S32" i="2" s="1"/>
  <c r="N19" i="2"/>
  <c r="N32" i="2" s="1"/>
  <c r="T19" i="2"/>
  <c r="T32" i="2" s="1"/>
  <c r="O19" i="2"/>
  <c r="O32" i="2" s="1"/>
  <c r="U19" i="2"/>
  <c r="U32" i="2" s="1"/>
  <c r="W19" i="2"/>
  <c r="W32" i="2" s="1"/>
  <c r="R19" i="2"/>
  <c r="R32" i="2" s="1"/>
  <c r="J32" i="2"/>
  <c r="K19" i="2"/>
  <c r="K32" i="2" s="1"/>
  <c r="W94" i="4"/>
  <c r="V94" i="4"/>
  <c r="U94" i="4"/>
  <c r="T94" i="4"/>
  <c r="S94" i="4"/>
  <c r="R94" i="4"/>
  <c r="Q94" i="4"/>
  <c r="P94" i="4"/>
  <c r="O94" i="4"/>
  <c r="N94" i="4"/>
  <c r="M94" i="4"/>
  <c r="L94" i="4"/>
  <c r="K94" i="4"/>
  <c r="W82" i="4"/>
  <c r="V82" i="4"/>
  <c r="U82" i="4"/>
  <c r="T82" i="4"/>
  <c r="S82" i="4"/>
  <c r="R82" i="4"/>
  <c r="Q82" i="4"/>
  <c r="P82" i="4"/>
  <c r="O82" i="4"/>
  <c r="N82" i="4"/>
  <c r="M82" i="4"/>
  <c r="L82" i="4"/>
  <c r="K82" i="4"/>
  <c r="E97" i="4"/>
  <c r="O95" i="4" l="1"/>
  <c r="S95" i="4"/>
  <c r="P95" i="4"/>
  <c r="L95" i="4"/>
  <c r="T95" i="4"/>
  <c r="W95" i="4"/>
  <c r="M95" i="4"/>
  <c r="Q95" i="4"/>
  <c r="U95" i="4"/>
  <c r="K95" i="4"/>
  <c r="N95" i="4"/>
  <c r="R95" i="4"/>
  <c r="V95" i="4"/>
</calcChain>
</file>

<file path=xl/sharedStrings.xml><?xml version="1.0" encoding="utf-8"?>
<sst xmlns="http://schemas.openxmlformats.org/spreadsheetml/2006/main" count="639" uniqueCount="210">
  <si>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</si>
  <si>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</si>
  <si>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</si>
  <si>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</si>
  <si>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</si>
  <si>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</si>
  <si>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</si>
  <si>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</si>
  <si>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</si>
  <si>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</si>
  <si>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</si>
  <si>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</si>
  <si>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</si>
  <si>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</si>
  <si>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</si>
  <si>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</si>
  <si>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</si>
  <si>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</si>
  <si>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</si>
  <si>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</si>
  <si>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</si>
  <si>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</si>
  <si>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</si>
  <si>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</si>
  <si>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</si>
  <si>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</si>
  <si>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</si>
  <si>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</si>
  <si>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</si>
  <si>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</si>
  <si>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</si>
  <si>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</si>
  <si>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</si>
  <si>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</si>
  <si>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</si>
  <si>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</si>
  <si>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</si>
  <si>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</si>
  <si>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</si>
  <si>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</si>
  <si>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</si>
  <si>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</si>
  <si>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</si>
  <si>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</si>
  <si>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</si>
  <si>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</si>
  <si>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</si>
  <si>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</si>
  <si>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</si>
  <si>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</si>
  <si>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</si>
  <si>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</si>
  <si>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</si>
  <si>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</si>
  <si>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</si>
  <si>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</si>
  <si>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</si>
  <si>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</si>
  <si>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</si>
  <si>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</si>
  <si>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</si>
  <si>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</si>
  <si>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</si>
  <si>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</si>
  <si>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</si>
  <si>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</si>
  <si>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</si>
  <si>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</si>
  <si>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</si>
  <si>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</si>
  <si>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</si>
  <si>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</si>
  <si>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</si>
  <si>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</si>
  <si>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</si>
  <si>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</si>
  <si>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</si>
  <si>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</si>
  <si>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</si>
  <si>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</si>
  <si>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</si>
  <si>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</si>
  <si>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</si>
  <si>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</si>
  <si>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</si>
  <si>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</si>
  <si>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</si>
  <si>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</si>
  <si>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</si>
  <si>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</si>
  <si>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</si>
  <si>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</si>
  <si>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</si>
  <si>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</si>
  <si>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</si>
  <si>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</si>
  <si>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</si>
  <si>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</si>
  <si>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</si>
  <si>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</si>
  <si>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</si>
  <si>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</si>
  <si>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</si>
  <si>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</si>
  <si>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</si>
  <si>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</si>
  <si>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</si>
  <si>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</si>
  <si>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</si>
  <si>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</si>
  <si>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</si>
  <si>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</si>
  <si>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</si>
  <si>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Masina de tocat carne, 120kg/h</t>
  </si>
  <si>
    <t>Satar 200mm</t>
  </si>
  <si>
    <t>Cutitul macelarului, 180mm</t>
  </si>
  <si>
    <t>Mixer planetar profesional KitchenAid argintiu, 6.9 litri</t>
  </si>
  <si>
    <t>Aparat electric impotriva insectelor 40W</t>
  </si>
  <si>
    <t>Masina de gatit pe gaz cu 2 arzatoare si suport deschis, 1000x600mm</t>
  </si>
  <si>
    <t>Cuptor electric cu convectie, 4 tavi 435x315mm</t>
  </si>
  <si>
    <t>Suport rotativ pentru 48 farfurii Ø 25/31cm</t>
  </si>
  <si>
    <t>Carucior pentru 200 farfurii</t>
  </si>
  <si>
    <t>Vitrina frigorifica verticala cu iluminare frontala, 388 litri</t>
  </si>
  <si>
    <t>Curatator solzi peste, 270mm</t>
  </si>
  <si>
    <t>Curatator solzi peste, 190mm</t>
  </si>
  <si>
    <t>Cutit pentru filetat peste 200mm</t>
  </si>
  <si>
    <t>Cutit pentru somon 300mm</t>
  </si>
  <si>
    <t>Cutit pentru tocat legume 220mm</t>
  </si>
  <si>
    <t>Cutit pentru decorat Julienne</t>
  </si>
  <si>
    <t>Cutit profesional pentru decojire 80mm</t>
  </si>
  <si>
    <t xml:space="preserve">Cutit profesional pentru legume 100mm </t>
  </si>
  <si>
    <t xml:space="preserve">Cutit pentru rosii, 115mm </t>
  </si>
  <si>
    <t xml:space="preserve">Cutit pentru decojit, 60mm </t>
  </si>
  <si>
    <t>Cutit profesional pentru dezosat 150mm</t>
  </si>
  <si>
    <t>Cutit pentru transat carne 200mm</t>
  </si>
  <si>
    <t xml:space="preserve">Cutit profesional pentru transat carne 130mm </t>
  </si>
  <si>
    <t xml:space="preserve">Cutit de curatat legume si fructe </t>
  </si>
  <si>
    <t>Topor pentru macelarie, 150mm</t>
  </si>
  <si>
    <t xml:space="preserve">Razatoare inox cu 6 parti </t>
  </si>
  <si>
    <t>Polonic inox 2000ml STANDARD</t>
  </si>
  <si>
    <t>Polonic inox 1200ml STANDARD</t>
  </si>
  <si>
    <t>Polonic inox 400ml STANDARD</t>
  </si>
  <si>
    <t xml:space="preserve">Polonic servire, 300mm </t>
  </si>
  <si>
    <t xml:space="preserve">Spumiera 140mm </t>
  </si>
  <si>
    <t>Tel inox 250mm</t>
  </si>
  <si>
    <t>Tel inox 400mm</t>
  </si>
  <si>
    <t>Tel inox 600mm</t>
  </si>
  <si>
    <t xml:space="preserve">Lingura bucatarie 40cm </t>
  </si>
  <si>
    <t xml:space="preserve">Foarfeca pentru pui 250mm </t>
  </si>
  <si>
    <t xml:space="preserve">Ciocan fragezire carne, 290mm </t>
  </si>
  <si>
    <t xml:space="preserve">Furculita carne 180mm </t>
  </si>
  <si>
    <t xml:space="preserve">Oala din inox, 50 litri </t>
  </si>
  <si>
    <t xml:space="preserve">Oala din inox, 63 litri </t>
  </si>
  <si>
    <t xml:space="preserve">Termos, 2 litri </t>
  </si>
  <si>
    <t>Platou oval inox cu bordura 50cm</t>
  </si>
  <si>
    <t>Platou oval inox cu bordura 40cm</t>
  </si>
  <si>
    <t>Remorca Frigorifica Izoterma</t>
  </si>
  <si>
    <t>Farfurie adanca 22cm</t>
  </si>
  <si>
    <t>Farfurie intinsa 24cm</t>
  </si>
  <si>
    <t>Farfurie suport 30cm</t>
  </si>
  <si>
    <t>Farfurie desert 18cm</t>
  </si>
  <si>
    <t xml:space="preserve">Ceasca cafea + farfurie 100 ml </t>
  </si>
  <si>
    <t>Suport servetele</t>
  </si>
  <si>
    <t xml:space="preserve">Scrumiera </t>
  </si>
  <si>
    <t>Suport scobitori</t>
  </si>
  <si>
    <t>Pahar vin alb 19cl</t>
  </si>
  <si>
    <t>Pahar vin rosu 24cl</t>
  </si>
  <si>
    <t>Pahar apa 30cl</t>
  </si>
  <si>
    <t>Pahar sampanie 20cl</t>
  </si>
  <si>
    <t>Pahar bere 374ml</t>
  </si>
  <si>
    <t>Pahar lichior 5.5cl</t>
  </si>
  <si>
    <t>Pahar whiskey 30cl</t>
  </si>
  <si>
    <t xml:space="preserve">Pahar shot 6cl </t>
  </si>
  <si>
    <t>Carafa</t>
  </si>
  <si>
    <t>Lingura desert</t>
  </si>
  <si>
    <t>Lingurita cafea</t>
  </si>
  <si>
    <t>Cutit de masa</t>
  </si>
  <si>
    <t>Furculita de masa</t>
  </si>
  <si>
    <t>Lingura de masa</t>
  </si>
  <si>
    <t>Cutit pentru peste</t>
  </si>
  <si>
    <t>Furculita pentru peste</t>
  </si>
  <si>
    <t>Cutit gustare</t>
  </si>
  <si>
    <t>Furculita gustare</t>
  </si>
  <si>
    <t>Oliviera 5 piese</t>
  </si>
  <si>
    <t>Cos paine oval inox 28cm</t>
  </si>
  <si>
    <t>Ghetiera inox</t>
  </si>
  <si>
    <t>Fructiera</t>
  </si>
  <si>
    <t>Espressor cafea cu 2 grupuri</t>
  </si>
  <si>
    <t>Masina de spalat vase, 500 farfurii/h</t>
  </si>
  <si>
    <t>Laptop Procesor pana la 3.40 GHz 4GB 1TB</t>
  </si>
  <si>
    <t>Imprimanta  laser, monocrom, format A4, fax, retea, duplex</t>
  </si>
  <si>
    <t>Buc.</t>
  </si>
  <si>
    <t>Multifunctionala</t>
  </si>
  <si>
    <t>Laptop</t>
  </si>
  <si>
    <t>Masina de spalat vase</t>
  </si>
  <si>
    <t>Ghetiera</t>
  </si>
  <si>
    <t xml:space="preserve">Cos paine oval </t>
  </si>
  <si>
    <t>Oliviera</t>
  </si>
  <si>
    <t>Masina de tocat carne</t>
  </si>
  <si>
    <t>Satar</t>
  </si>
  <si>
    <t>Cutitul macelarului</t>
  </si>
  <si>
    <t xml:space="preserve">Mixer planetar </t>
  </si>
  <si>
    <t xml:space="preserve">Aparat electric impotriva insectelor </t>
  </si>
  <si>
    <t>Masina de gatit pe gaz cu 2 arzatoare si suport deschis</t>
  </si>
  <si>
    <t>Cuptor electric cu convectie</t>
  </si>
  <si>
    <t xml:space="preserve">Suport rotativ pentru 48 farfurii </t>
  </si>
  <si>
    <t>Vitrina frigorifica verticala cu iluminare frontala,</t>
  </si>
  <si>
    <t>Curatator solzi peste</t>
  </si>
  <si>
    <t>=E35*0.3</t>
  </si>
  <si>
    <t>2 h/zi x 6 luni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</si>
</sst>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7"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3">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3" fontId="2" fillId="2" borderId="21" xfId="0" applyNumberFormat="1" applyFont="1" applyFill="1" applyBorder="1" applyAlignment="1">
      <alignment horizontal="center" vertical="top"/>
    </xf>
    <xf numFmtId="49" fontId="2" fillId="2" borderId="22" xfId="0" applyNumberFormat="1"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vertical="top"/>
    </xf>
    <xf numFmtId="0" fontId="4" fillId="0" borderId="0" xfId="0" applyFont="1" applyAlignment="1">
      <alignment vertical="top"/>
    </xf>
    <xf numFmtId="4" fontId="4" fillId="0" borderId="23" xfId="0" applyNumberFormat="1" applyFont="1" applyBorder="1"/>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tabSelected="1" view="pageBreakPreview" zoomScale="60" zoomScaleNormal="85" workbookViewId="0">
      <pane ySplit="2" topLeftCell="A87" activePane="bottomLeft" state="frozen"/>
      <selection pane="bottomLeft" activeCell="S99" sqref="S99"/>
    </sheetView>
  </sheetViews>
  <sheetFormatPr defaultRowHeight="16.5" x14ac:dyDescent="0.3"/>
  <cols>
    <col min="1" max="1" width="5.85546875" style="5" customWidth="1"/>
    <col min="2" max="2" width="19.7109375" style="5" customWidth="1"/>
    <col min="3" max="3" width="26.7109375" style="5" customWidth="1"/>
    <col min="4" max="4" width="78"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7.7109375" style="29" bestFit="1" customWidth="1"/>
    <col min="11" max="11" width="14.5703125" style="29" customWidth="1"/>
    <col min="12" max="13" width="12" style="5" bestFit="1" customWidth="1"/>
    <col min="14" max="14" width="14.85546875" style="5" bestFit="1" customWidth="1"/>
    <col min="15" max="23" width="12" style="5" bestFit="1" customWidth="1"/>
    <col min="24" max="16384" width="9.140625" style="5"/>
  </cols>
  <sheetData>
    <row r="1" spans="1:23" ht="16.5" customHeight="1" x14ac:dyDescent="0.3">
      <c r="A1" s="95" t="s">
        <v>48</v>
      </c>
      <c r="B1" s="100" t="s">
        <v>26</v>
      </c>
      <c r="C1" s="100" t="s">
        <v>51</v>
      </c>
      <c r="D1" s="104" t="s">
        <v>27</v>
      </c>
      <c r="E1" s="90" t="s">
        <v>31</v>
      </c>
      <c r="F1" s="90" t="s">
        <v>30</v>
      </c>
      <c r="G1" s="90" t="s">
        <v>29</v>
      </c>
      <c r="H1" s="90" t="s">
        <v>28</v>
      </c>
      <c r="I1" s="90" t="s">
        <v>32</v>
      </c>
      <c r="J1" s="90" t="s">
        <v>33</v>
      </c>
      <c r="K1" s="90" t="s">
        <v>34</v>
      </c>
      <c r="L1" s="92" t="s">
        <v>58</v>
      </c>
      <c r="M1" s="93"/>
      <c r="N1" s="93"/>
      <c r="O1" s="93"/>
      <c r="P1" s="93"/>
      <c r="Q1" s="93"/>
      <c r="R1" s="93"/>
      <c r="S1" s="93"/>
      <c r="T1" s="93"/>
      <c r="U1" s="93"/>
      <c r="V1" s="93"/>
      <c r="W1" s="94"/>
    </row>
    <row r="2" spans="1:23" ht="16.5" customHeight="1" thickBot="1" x14ac:dyDescent="0.35">
      <c r="A2" s="96"/>
      <c r="B2" s="101"/>
      <c r="C2" s="101"/>
      <c r="D2" s="105"/>
      <c r="E2" s="91"/>
      <c r="F2" s="91"/>
      <c r="G2" s="91"/>
      <c r="H2" s="91"/>
      <c r="I2" s="91"/>
      <c r="J2" s="91"/>
      <c r="K2" s="91"/>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11" t="s">
        <v>55</v>
      </c>
      <c r="B3" s="112"/>
      <c r="C3" s="112"/>
      <c r="D3" s="112"/>
      <c r="E3" s="112"/>
      <c r="F3" s="112"/>
      <c r="G3" s="112"/>
      <c r="H3" s="112"/>
      <c r="I3" s="112"/>
      <c r="J3" s="112"/>
      <c r="K3" s="112"/>
      <c r="L3" s="2"/>
      <c r="M3" s="3"/>
      <c r="N3" s="3"/>
      <c r="O3" s="3"/>
      <c r="P3" s="3"/>
      <c r="Q3" s="3"/>
      <c r="R3" s="3"/>
      <c r="S3" s="3"/>
      <c r="T3" s="3"/>
      <c r="U3" s="3"/>
      <c r="V3" s="3"/>
      <c r="W3" s="4"/>
    </row>
    <row r="4" spans="1:23" ht="66" x14ac:dyDescent="0.3">
      <c r="A4" s="6">
        <v>1</v>
      </c>
      <c r="B4" s="56" t="s">
        <v>198</v>
      </c>
      <c r="C4" s="56" t="s">
        <v>113</v>
      </c>
      <c r="D4" s="60" t="s">
        <v>5</v>
      </c>
      <c r="E4" s="51" t="s">
        <v>111</v>
      </c>
      <c r="F4" s="52" t="s">
        <v>191</v>
      </c>
      <c r="G4" s="52">
        <v>1</v>
      </c>
      <c r="H4" s="10">
        <v>1346.9159663865546</v>
      </c>
      <c r="I4" s="10">
        <f>H4*0.19</f>
        <v>255.91403361344538</v>
      </c>
      <c r="J4" s="10">
        <f>G4*H4</f>
        <v>1346.9159663865546</v>
      </c>
      <c r="K4" s="10">
        <f>J4*1.19</f>
        <v>1602.83</v>
      </c>
      <c r="L4" s="12"/>
      <c r="M4" s="13"/>
      <c r="N4" s="62">
        <f>K4</f>
        <v>1602.83</v>
      </c>
      <c r="O4" s="13"/>
      <c r="P4" s="13"/>
      <c r="Q4" s="13"/>
      <c r="R4" s="13"/>
      <c r="S4" s="13"/>
      <c r="T4" s="13"/>
      <c r="U4" s="13"/>
      <c r="V4" s="13"/>
      <c r="W4" s="11"/>
    </row>
    <row r="5" spans="1:23" ht="66" x14ac:dyDescent="0.3">
      <c r="A5" s="6">
        <v>2</v>
      </c>
      <c r="B5" s="56" t="s">
        <v>199</v>
      </c>
      <c r="C5" s="56" t="s">
        <v>114</v>
      </c>
      <c r="D5" s="60" t="s">
        <v>5</v>
      </c>
      <c r="E5" s="51" t="s">
        <v>111</v>
      </c>
      <c r="F5" s="52" t="s">
        <v>191</v>
      </c>
      <c r="G5" s="52">
        <v>1</v>
      </c>
      <c r="H5" s="10">
        <v>125.50420168067227</v>
      </c>
      <c r="I5" s="10">
        <f t="shared" ref="I5:I68" si="0">H5*0.19</f>
        <v>23.845798319327731</v>
      </c>
      <c r="J5" s="10">
        <f t="shared" ref="J5:J68" si="1">G5*H5</f>
        <v>125.50420168067227</v>
      </c>
      <c r="K5" s="10">
        <f t="shared" ref="K5:K68" si="2">J5*1.19</f>
        <v>149.35</v>
      </c>
      <c r="L5" s="12"/>
      <c r="M5" s="13"/>
      <c r="N5" s="62">
        <f t="shared" ref="N5:N68" si="3">K5</f>
        <v>149.35</v>
      </c>
      <c r="O5" s="13"/>
      <c r="P5" s="13"/>
      <c r="Q5" s="13"/>
      <c r="R5" s="13"/>
      <c r="S5" s="13"/>
      <c r="T5" s="13"/>
      <c r="U5" s="13"/>
      <c r="V5" s="13"/>
      <c r="W5" s="11"/>
    </row>
    <row r="6" spans="1:23" ht="66" x14ac:dyDescent="0.3">
      <c r="A6" s="6">
        <v>3</v>
      </c>
      <c r="B6" s="56" t="s">
        <v>200</v>
      </c>
      <c r="C6" s="56" t="s">
        <v>115</v>
      </c>
      <c r="D6" s="60" t="s">
        <v>5</v>
      </c>
      <c r="E6" s="51" t="s">
        <v>111</v>
      </c>
      <c r="F6" s="52" t="s">
        <v>191</v>
      </c>
      <c r="G6" s="52">
        <v>1</v>
      </c>
      <c r="H6" s="10">
        <v>120.19327731092437</v>
      </c>
      <c r="I6" s="10">
        <f t="shared" si="0"/>
        <v>22.836722689075632</v>
      </c>
      <c r="J6" s="10">
        <f t="shared" si="1"/>
        <v>120.19327731092437</v>
      </c>
      <c r="K6" s="10">
        <f t="shared" si="2"/>
        <v>143.03</v>
      </c>
      <c r="L6" s="12"/>
      <c r="M6" s="13"/>
      <c r="N6" s="62">
        <f t="shared" si="3"/>
        <v>143.03</v>
      </c>
      <c r="O6" s="13"/>
      <c r="P6" s="13"/>
      <c r="Q6" s="13"/>
      <c r="R6" s="13"/>
      <c r="S6" s="13"/>
      <c r="T6" s="13"/>
      <c r="U6" s="13"/>
      <c r="V6" s="13"/>
      <c r="W6" s="11"/>
    </row>
    <row r="7" spans="1:23" ht="66" x14ac:dyDescent="0.3">
      <c r="A7" s="6">
        <v>4</v>
      </c>
      <c r="B7" s="56" t="s">
        <v>201</v>
      </c>
      <c r="C7" s="56" t="s">
        <v>116</v>
      </c>
      <c r="D7" s="60" t="s">
        <v>5</v>
      </c>
      <c r="E7" s="51" t="s">
        <v>111</v>
      </c>
      <c r="F7" s="52" t="s">
        <v>191</v>
      </c>
      <c r="G7" s="52">
        <v>1</v>
      </c>
      <c r="H7" s="10">
        <v>3260.3277310924373</v>
      </c>
      <c r="I7" s="10">
        <f t="shared" si="0"/>
        <v>619.46226890756304</v>
      </c>
      <c r="J7" s="10">
        <f t="shared" si="1"/>
        <v>3260.3277310924373</v>
      </c>
      <c r="K7" s="10">
        <f t="shared" si="2"/>
        <v>3879.79</v>
      </c>
      <c r="L7" s="12"/>
      <c r="M7" s="13"/>
      <c r="N7" s="62">
        <f t="shared" si="3"/>
        <v>3879.79</v>
      </c>
      <c r="O7" s="13"/>
      <c r="P7" s="13"/>
      <c r="Q7" s="13"/>
      <c r="R7" s="13"/>
      <c r="S7" s="13"/>
      <c r="T7" s="13"/>
      <c r="U7" s="13"/>
      <c r="V7" s="13"/>
      <c r="W7" s="11"/>
    </row>
    <row r="8" spans="1:23" ht="66" x14ac:dyDescent="0.3">
      <c r="A8" s="6">
        <v>5</v>
      </c>
      <c r="B8" s="56" t="s">
        <v>202</v>
      </c>
      <c r="C8" s="56" t="s">
        <v>117</v>
      </c>
      <c r="D8" s="60" t="s">
        <v>5</v>
      </c>
      <c r="E8" s="51" t="s">
        <v>111</v>
      </c>
      <c r="F8" s="52" t="s">
        <v>191</v>
      </c>
      <c r="G8" s="52">
        <v>2</v>
      </c>
      <c r="H8" s="10">
        <v>192.92436974789919</v>
      </c>
      <c r="I8" s="10">
        <f t="shared" si="0"/>
        <v>36.655630252100849</v>
      </c>
      <c r="J8" s="10">
        <f t="shared" si="1"/>
        <v>385.84873949579838</v>
      </c>
      <c r="K8" s="10">
        <f t="shared" si="2"/>
        <v>459.16000000000008</v>
      </c>
      <c r="L8" s="12"/>
      <c r="M8" s="13"/>
      <c r="N8" s="62">
        <f t="shared" si="3"/>
        <v>459.16000000000008</v>
      </c>
      <c r="O8" s="13"/>
      <c r="P8" s="13"/>
      <c r="Q8" s="13"/>
      <c r="R8" s="13"/>
      <c r="S8" s="13"/>
      <c r="T8" s="13"/>
      <c r="U8" s="13"/>
      <c r="V8" s="13"/>
      <c r="W8" s="11"/>
    </row>
    <row r="9" spans="1:23" ht="66" x14ac:dyDescent="0.3">
      <c r="A9" s="6">
        <v>6</v>
      </c>
      <c r="B9" s="56" t="s">
        <v>203</v>
      </c>
      <c r="C9" s="56" t="s">
        <v>118</v>
      </c>
      <c r="D9" s="60" t="s">
        <v>5</v>
      </c>
      <c r="E9" s="51" t="s">
        <v>111</v>
      </c>
      <c r="F9" s="52" t="s">
        <v>191</v>
      </c>
      <c r="G9" s="52">
        <v>1</v>
      </c>
      <c r="H9" s="10">
        <v>2630.4453781512607</v>
      </c>
      <c r="I9" s="10">
        <f t="shared" si="0"/>
        <v>499.78462184873956</v>
      </c>
      <c r="J9" s="10">
        <f t="shared" si="1"/>
        <v>2630.4453781512607</v>
      </c>
      <c r="K9" s="10">
        <f t="shared" si="2"/>
        <v>3130.23</v>
      </c>
      <c r="L9" s="12"/>
      <c r="M9" s="13"/>
      <c r="N9" s="62">
        <f t="shared" si="3"/>
        <v>3130.23</v>
      </c>
      <c r="O9" s="13"/>
      <c r="P9" s="13"/>
      <c r="Q9" s="13"/>
      <c r="R9" s="13"/>
      <c r="S9" s="13"/>
      <c r="T9" s="13"/>
      <c r="U9" s="13"/>
      <c r="V9" s="13"/>
      <c r="W9" s="11"/>
    </row>
    <row r="10" spans="1:23" ht="66" x14ac:dyDescent="0.3">
      <c r="A10" s="6">
        <v>7</v>
      </c>
      <c r="B10" s="56" t="s">
        <v>204</v>
      </c>
      <c r="C10" s="56" t="s">
        <v>119</v>
      </c>
      <c r="D10" s="60" t="s">
        <v>5</v>
      </c>
      <c r="E10" s="51" t="s">
        <v>111</v>
      </c>
      <c r="F10" s="52" t="s">
        <v>191</v>
      </c>
      <c r="G10" s="52">
        <v>2</v>
      </c>
      <c r="H10" s="10">
        <v>1323.1428571428571</v>
      </c>
      <c r="I10" s="10">
        <f t="shared" si="0"/>
        <v>251.39714285714285</v>
      </c>
      <c r="J10" s="10">
        <f t="shared" si="1"/>
        <v>2646.2857142857142</v>
      </c>
      <c r="K10" s="10">
        <f t="shared" si="2"/>
        <v>3149.08</v>
      </c>
      <c r="L10" s="12"/>
      <c r="M10" s="13"/>
      <c r="N10" s="62">
        <f t="shared" si="3"/>
        <v>3149.08</v>
      </c>
      <c r="O10" s="13"/>
      <c r="P10" s="13"/>
      <c r="Q10" s="13"/>
      <c r="R10" s="13"/>
      <c r="S10" s="13"/>
      <c r="T10" s="13"/>
      <c r="U10" s="13"/>
      <c r="V10" s="13"/>
      <c r="W10" s="11"/>
    </row>
    <row r="11" spans="1:23" ht="66" x14ac:dyDescent="0.3">
      <c r="A11" s="6">
        <v>8</v>
      </c>
      <c r="B11" s="56" t="s">
        <v>205</v>
      </c>
      <c r="C11" s="56" t="s">
        <v>120</v>
      </c>
      <c r="D11" s="60" t="s">
        <v>5</v>
      </c>
      <c r="E11" s="51" t="s">
        <v>111</v>
      </c>
      <c r="F11" s="52" t="s">
        <v>191</v>
      </c>
      <c r="G11" s="52">
        <v>2</v>
      </c>
      <c r="H11" s="10">
        <v>1006.2268907563026</v>
      </c>
      <c r="I11" s="10">
        <f t="shared" si="0"/>
        <v>191.18310924369749</v>
      </c>
      <c r="J11" s="10">
        <f t="shared" si="1"/>
        <v>2012.4537815126052</v>
      </c>
      <c r="K11" s="10">
        <f t="shared" si="2"/>
        <v>2394.8200000000002</v>
      </c>
      <c r="L11" s="12"/>
      <c r="M11" s="13"/>
      <c r="N11" s="62">
        <f t="shared" si="3"/>
        <v>2394.8200000000002</v>
      </c>
      <c r="O11" s="13"/>
      <c r="P11" s="13"/>
      <c r="Q11" s="13"/>
      <c r="R11" s="13"/>
      <c r="S11" s="13"/>
      <c r="T11" s="13"/>
      <c r="U11" s="13"/>
      <c r="V11" s="13"/>
      <c r="W11" s="11"/>
    </row>
    <row r="12" spans="1:23" ht="66" x14ac:dyDescent="0.3">
      <c r="A12" s="6">
        <v>9</v>
      </c>
      <c r="B12" s="56" t="s">
        <v>121</v>
      </c>
      <c r="C12" s="56" t="s">
        <v>121</v>
      </c>
      <c r="D12" s="60" t="s">
        <v>5</v>
      </c>
      <c r="E12" s="51" t="s">
        <v>111</v>
      </c>
      <c r="F12" s="52" t="s">
        <v>191</v>
      </c>
      <c r="G12" s="52">
        <v>1</v>
      </c>
      <c r="H12" s="10">
        <v>1382.5714285714287</v>
      </c>
      <c r="I12" s="10">
        <f t="shared" si="0"/>
        <v>262.68857142857144</v>
      </c>
      <c r="J12" s="10">
        <f t="shared" si="1"/>
        <v>1382.5714285714287</v>
      </c>
      <c r="K12" s="10">
        <f t="shared" si="2"/>
        <v>1645.26</v>
      </c>
      <c r="L12" s="12"/>
      <c r="M12" s="13"/>
      <c r="N12" s="62">
        <f t="shared" si="3"/>
        <v>1645.26</v>
      </c>
      <c r="O12" s="13"/>
      <c r="P12" s="13"/>
      <c r="Q12" s="13"/>
      <c r="R12" s="13"/>
      <c r="S12" s="13"/>
      <c r="T12" s="13"/>
      <c r="U12" s="13"/>
      <c r="V12" s="13"/>
      <c r="W12" s="11"/>
    </row>
    <row r="13" spans="1:23" ht="66" x14ac:dyDescent="0.3">
      <c r="A13" s="6">
        <v>10</v>
      </c>
      <c r="B13" s="56" t="s">
        <v>206</v>
      </c>
      <c r="C13" s="56" t="s">
        <v>122</v>
      </c>
      <c r="D13" s="60" t="s">
        <v>5</v>
      </c>
      <c r="E13" s="51" t="s">
        <v>111</v>
      </c>
      <c r="F13" s="52" t="s">
        <v>191</v>
      </c>
      <c r="G13" s="52">
        <v>1</v>
      </c>
      <c r="H13" s="10">
        <v>1798.5294117647059</v>
      </c>
      <c r="I13" s="10">
        <f t="shared" si="0"/>
        <v>341.72058823529414</v>
      </c>
      <c r="J13" s="10">
        <f t="shared" si="1"/>
        <v>1798.5294117647059</v>
      </c>
      <c r="K13" s="10">
        <f t="shared" si="2"/>
        <v>2140.25</v>
      </c>
      <c r="L13" s="12"/>
      <c r="M13" s="13"/>
      <c r="N13" s="62">
        <f t="shared" si="3"/>
        <v>2140.25</v>
      </c>
      <c r="O13" s="13"/>
      <c r="P13" s="13"/>
      <c r="Q13" s="13"/>
      <c r="R13" s="13"/>
      <c r="S13" s="13"/>
      <c r="T13" s="13"/>
      <c r="U13" s="13"/>
      <c r="V13" s="13"/>
      <c r="W13" s="11"/>
    </row>
    <row r="14" spans="1:23" ht="66" x14ac:dyDescent="0.3">
      <c r="A14" s="6">
        <v>11</v>
      </c>
      <c r="B14" s="56" t="s">
        <v>207</v>
      </c>
      <c r="C14" s="56" t="s">
        <v>123</v>
      </c>
      <c r="D14" s="60" t="s">
        <v>5</v>
      </c>
      <c r="E14" s="51" t="s">
        <v>111</v>
      </c>
      <c r="F14" s="52" t="s">
        <v>191</v>
      </c>
      <c r="G14" s="52">
        <v>1</v>
      </c>
      <c r="H14" s="10">
        <v>18.537815126050418</v>
      </c>
      <c r="I14" s="10">
        <f t="shared" si="0"/>
        <v>3.5221848739495796</v>
      </c>
      <c r="J14" s="10">
        <f t="shared" si="1"/>
        <v>18.537815126050418</v>
      </c>
      <c r="K14" s="10">
        <f t="shared" si="2"/>
        <v>22.059999999999995</v>
      </c>
      <c r="L14" s="12"/>
      <c r="M14" s="13"/>
      <c r="N14" s="62">
        <f t="shared" si="3"/>
        <v>22.059999999999995</v>
      </c>
      <c r="O14" s="13"/>
      <c r="P14" s="13"/>
      <c r="Q14" s="13"/>
      <c r="R14" s="13"/>
      <c r="S14" s="13"/>
      <c r="T14" s="13"/>
      <c r="U14" s="13"/>
      <c r="V14" s="13"/>
      <c r="W14" s="11"/>
    </row>
    <row r="15" spans="1:23" ht="66" x14ac:dyDescent="0.3">
      <c r="A15" s="6">
        <v>12</v>
      </c>
      <c r="B15" s="56" t="s">
        <v>207</v>
      </c>
      <c r="C15" s="56" t="s">
        <v>124</v>
      </c>
      <c r="D15" s="60" t="s">
        <v>5</v>
      </c>
      <c r="E15" s="51" t="s">
        <v>111</v>
      </c>
      <c r="F15" s="52" t="s">
        <v>191</v>
      </c>
      <c r="G15" s="52">
        <v>1</v>
      </c>
      <c r="H15" s="10">
        <v>9.9075630252100844</v>
      </c>
      <c r="I15" s="10">
        <f t="shared" si="0"/>
        <v>1.8824369747899161</v>
      </c>
      <c r="J15" s="10">
        <f t="shared" si="1"/>
        <v>9.9075630252100844</v>
      </c>
      <c r="K15" s="10">
        <f t="shared" si="2"/>
        <v>11.79</v>
      </c>
      <c r="L15" s="12"/>
      <c r="M15" s="13"/>
      <c r="N15" s="62">
        <f t="shared" si="3"/>
        <v>11.79</v>
      </c>
      <c r="O15" s="13"/>
      <c r="P15" s="13"/>
      <c r="Q15" s="13"/>
      <c r="R15" s="13"/>
      <c r="S15" s="13"/>
      <c r="T15" s="13"/>
      <c r="U15" s="13"/>
      <c r="V15" s="13"/>
      <c r="W15" s="11"/>
    </row>
    <row r="16" spans="1:23" ht="66" x14ac:dyDescent="0.3">
      <c r="A16" s="6">
        <v>13</v>
      </c>
      <c r="B16" s="56" t="s">
        <v>125</v>
      </c>
      <c r="C16" s="56" t="s">
        <v>125</v>
      </c>
      <c r="D16" s="60" t="s">
        <v>5</v>
      </c>
      <c r="E16" s="51" t="s">
        <v>111</v>
      </c>
      <c r="F16" s="52" t="s">
        <v>191</v>
      </c>
      <c r="G16" s="52">
        <v>1</v>
      </c>
      <c r="H16" s="10">
        <v>29.512605042016805</v>
      </c>
      <c r="I16" s="10">
        <f t="shared" si="0"/>
        <v>5.6073949579831934</v>
      </c>
      <c r="J16" s="10">
        <f t="shared" si="1"/>
        <v>29.512605042016805</v>
      </c>
      <c r="K16" s="10">
        <f t="shared" si="2"/>
        <v>35.119999999999997</v>
      </c>
      <c r="L16" s="12"/>
      <c r="M16" s="13"/>
      <c r="N16" s="62">
        <f t="shared" si="3"/>
        <v>35.119999999999997</v>
      </c>
      <c r="O16" s="13"/>
      <c r="P16" s="13"/>
      <c r="Q16" s="13"/>
      <c r="R16" s="13"/>
      <c r="S16" s="13"/>
      <c r="T16" s="13"/>
      <c r="U16" s="13"/>
      <c r="V16" s="13"/>
      <c r="W16" s="11"/>
    </row>
    <row r="17" spans="1:23" ht="66" x14ac:dyDescent="0.3">
      <c r="A17" s="6">
        <v>14</v>
      </c>
      <c r="B17" s="56" t="s">
        <v>126</v>
      </c>
      <c r="C17" s="56" t="s">
        <v>126</v>
      </c>
      <c r="D17" s="60" t="s">
        <v>5</v>
      </c>
      <c r="E17" s="51" t="s">
        <v>111</v>
      </c>
      <c r="F17" s="52" t="s">
        <v>191</v>
      </c>
      <c r="G17" s="52">
        <v>1</v>
      </c>
      <c r="H17" s="10">
        <v>51.184873949579831</v>
      </c>
      <c r="I17" s="10">
        <f t="shared" si="0"/>
        <v>9.7251260504201689</v>
      </c>
      <c r="J17" s="10">
        <f t="shared" si="1"/>
        <v>51.184873949579831</v>
      </c>
      <c r="K17" s="10">
        <f t="shared" si="2"/>
        <v>60.91</v>
      </c>
      <c r="L17" s="12"/>
      <c r="M17" s="13"/>
      <c r="N17" s="62">
        <f t="shared" si="3"/>
        <v>60.91</v>
      </c>
      <c r="O17" s="13"/>
      <c r="P17" s="13"/>
      <c r="Q17" s="13"/>
      <c r="R17" s="13"/>
      <c r="S17" s="13"/>
      <c r="T17" s="13"/>
      <c r="U17" s="13"/>
      <c r="V17" s="13"/>
      <c r="W17" s="11"/>
    </row>
    <row r="18" spans="1:23" ht="66" x14ac:dyDescent="0.3">
      <c r="A18" s="6">
        <v>15</v>
      </c>
      <c r="B18" s="56" t="s">
        <v>127</v>
      </c>
      <c r="C18" s="56" t="s">
        <v>127</v>
      </c>
      <c r="D18" s="60" t="s">
        <v>5</v>
      </c>
      <c r="E18" s="51" t="s">
        <v>111</v>
      </c>
      <c r="F18" s="52" t="s">
        <v>191</v>
      </c>
      <c r="G18" s="52">
        <v>1</v>
      </c>
      <c r="H18" s="10">
        <v>46.588235294117645</v>
      </c>
      <c r="I18" s="10">
        <f t="shared" si="0"/>
        <v>8.8517647058823528</v>
      </c>
      <c r="J18" s="10">
        <f t="shared" si="1"/>
        <v>46.588235294117645</v>
      </c>
      <c r="K18" s="10">
        <f t="shared" si="2"/>
        <v>55.44</v>
      </c>
      <c r="L18" s="12"/>
      <c r="M18" s="13"/>
      <c r="N18" s="62">
        <f t="shared" si="3"/>
        <v>55.44</v>
      </c>
      <c r="O18" s="13"/>
      <c r="P18" s="13"/>
      <c r="Q18" s="13"/>
      <c r="R18" s="13"/>
      <c r="S18" s="13"/>
      <c r="T18" s="13"/>
      <c r="U18" s="13"/>
      <c r="V18" s="13"/>
      <c r="W18" s="11"/>
    </row>
    <row r="19" spans="1:23" ht="66" x14ac:dyDescent="0.3">
      <c r="A19" s="6">
        <v>16</v>
      </c>
      <c r="B19" s="56" t="s">
        <v>128</v>
      </c>
      <c r="C19" s="56" t="s">
        <v>128</v>
      </c>
      <c r="D19" s="60" t="s">
        <v>5</v>
      </c>
      <c r="E19" s="51" t="s">
        <v>111</v>
      </c>
      <c r="F19" s="52" t="s">
        <v>191</v>
      </c>
      <c r="G19" s="52">
        <v>1</v>
      </c>
      <c r="H19" s="10">
        <v>63.109243697478988</v>
      </c>
      <c r="I19" s="10">
        <f t="shared" si="0"/>
        <v>11.990756302521008</v>
      </c>
      <c r="J19" s="10">
        <f t="shared" si="1"/>
        <v>63.109243697478988</v>
      </c>
      <c r="K19" s="10">
        <f t="shared" si="2"/>
        <v>75.099999999999994</v>
      </c>
      <c r="L19" s="12"/>
      <c r="M19" s="13"/>
      <c r="N19" s="62">
        <f t="shared" si="3"/>
        <v>75.099999999999994</v>
      </c>
      <c r="O19" s="13"/>
      <c r="P19" s="13"/>
      <c r="Q19" s="13"/>
      <c r="R19" s="13"/>
      <c r="S19" s="13"/>
      <c r="T19" s="13"/>
      <c r="U19" s="13"/>
      <c r="V19" s="13"/>
      <c r="W19" s="11"/>
    </row>
    <row r="20" spans="1:23" ht="66" x14ac:dyDescent="0.3">
      <c r="A20" s="6">
        <v>17</v>
      </c>
      <c r="B20" s="56" t="s">
        <v>129</v>
      </c>
      <c r="C20" s="56" t="s">
        <v>129</v>
      </c>
      <c r="D20" s="60" t="s">
        <v>5</v>
      </c>
      <c r="E20" s="51" t="s">
        <v>111</v>
      </c>
      <c r="F20" s="52" t="s">
        <v>191</v>
      </c>
      <c r="G20" s="52">
        <v>2</v>
      </c>
      <c r="H20" s="10">
        <v>22.386554621848742</v>
      </c>
      <c r="I20" s="10">
        <f t="shared" si="0"/>
        <v>4.2534453781512607</v>
      </c>
      <c r="J20" s="10">
        <f t="shared" si="1"/>
        <v>44.773109243697483</v>
      </c>
      <c r="K20" s="10">
        <f t="shared" si="2"/>
        <v>53.28</v>
      </c>
      <c r="L20" s="12"/>
      <c r="M20" s="13"/>
      <c r="N20" s="62">
        <f t="shared" si="3"/>
        <v>53.28</v>
      </c>
      <c r="O20" s="13"/>
      <c r="P20" s="13"/>
      <c r="Q20" s="13"/>
      <c r="R20" s="13"/>
      <c r="S20" s="13"/>
      <c r="T20" s="13"/>
      <c r="U20" s="13"/>
      <c r="V20" s="13"/>
      <c r="W20" s="11"/>
    </row>
    <row r="21" spans="1:23" ht="66" x14ac:dyDescent="0.3">
      <c r="A21" s="6">
        <v>18</v>
      </c>
      <c r="B21" s="56" t="s">
        <v>130</v>
      </c>
      <c r="C21" s="56" t="s">
        <v>130</v>
      </c>
      <c r="D21" s="60" t="s">
        <v>5</v>
      </c>
      <c r="E21" s="51" t="s">
        <v>111</v>
      </c>
      <c r="F21" s="52" t="s">
        <v>191</v>
      </c>
      <c r="G21" s="52">
        <v>2</v>
      </c>
      <c r="H21" s="10">
        <v>21.07563025210084</v>
      </c>
      <c r="I21" s="10">
        <f t="shared" si="0"/>
        <v>4.00436974789916</v>
      </c>
      <c r="J21" s="10">
        <f t="shared" si="1"/>
        <v>42.15126050420168</v>
      </c>
      <c r="K21" s="10">
        <f t="shared" si="2"/>
        <v>50.16</v>
      </c>
      <c r="L21" s="12"/>
      <c r="M21" s="13"/>
      <c r="N21" s="62">
        <f t="shared" si="3"/>
        <v>50.16</v>
      </c>
      <c r="O21" s="13"/>
      <c r="P21" s="13"/>
      <c r="Q21" s="13"/>
      <c r="R21" s="13"/>
      <c r="S21" s="13"/>
      <c r="T21" s="13"/>
      <c r="U21" s="13"/>
      <c r="V21" s="13"/>
      <c r="W21" s="11"/>
    </row>
    <row r="22" spans="1:23" ht="66" x14ac:dyDescent="0.3">
      <c r="A22" s="6">
        <v>19</v>
      </c>
      <c r="B22" s="56" t="s">
        <v>131</v>
      </c>
      <c r="C22" s="56" t="s">
        <v>131</v>
      </c>
      <c r="D22" s="60" t="s">
        <v>5</v>
      </c>
      <c r="E22" s="51" t="s">
        <v>111</v>
      </c>
      <c r="F22" s="52" t="s">
        <v>191</v>
      </c>
      <c r="G22" s="52">
        <v>2</v>
      </c>
      <c r="H22" s="10">
        <v>53.521008403361343</v>
      </c>
      <c r="I22" s="10">
        <f t="shared" si="0"/>
        <v>10.168991596638655</v>
      </c>
      <c r="J22" s="10">
        <f t="shared" si="1"/>
        <v>107.04201680672269</v>
      </c>
      <c r="K22" s="10">
        <f t="shared" si="2"/>
        <v>127.38</v>
      </c>
      <c r="L22" s="12"/>
      <c r="M22" s="13"/>
      <c r="N22" s="62">
        <f t="shared" si="3"/>
        <v>127.38</v>
      </c>
      <c r="O22" s="13"/>
      <c r="P22" s="13"/>
      <c r="Q22" s="13"/>
      <c r="R22" s="13"/>
      <c r="S22" s="13"/>
      <c r="T22" s="13"/>
      <c r="U22" s="13"/>
      <c r="V22" s="13"/>
      <c r="W22" s="11"/>
    </row>
    <row r="23" spans="1:23" ht="66" x14ac:dyDescent="0.3">
      <c r="A23" s="6">
        <v>20</v>
      </c>
      <c r="B23" s="56" t="s">
        <v>132</v>
      </c>
      <c r="C23" s="56" t="s">
        <v>132</v>
      </c>
      <c r="D23" s="60" t="s">
        <v>5</v>
      </c>
      <c r="E23" s="51" t="s">
        <v>111</v>
      </c>
      <c r="F23" s="52" t="s">
        <v>191</v>
      </c>
      <c r="G23" s="52">
        <v>2</v>
      </c>
      <c r="H23" s="10">
        <v>45.798319327731093</v>
      </c>
      <c r="I23" s="10">
        <f t="shared" si="0"/>
        <v>8.7016806722689086</v>
      </c>
      <c r="J23" s="10">
        <f t="shared" si="1"/>
        <v>91.596638655462186</v>
      </c>
      <c r="K23" s="10">
        <f t="shared" si="2"/>
        <v>109</v>
      </c>
      <c r="L23" s="12"/>
      <c r="M23" s="13"/>
      <c r="N23" s="62">
        <f t="shared" si="3"/>
        <v>109</v>
      </c>
      <c r="O23" s="13"/>
      <c r="P23" s="13"/>
      <c r="Q23" s="13"/>
      <c r="R23" s="13"/>
      <c r="S23" s="13"/>
      <c r="T23" s="13"/>
      <c r="U23" s="13"/>
      <c r="V23" s="13"/>
      <c r="W23" s="11"/>
    </row>
    <row r="24" spans="1:23" ht="66" x14ac:dyDescent="0.3">
      <c r="A24" s="6">
        <v>21</v>
      </c>
      <c r="B24" s="56" t="s">
        <v>133</v>
      </c>
      <c r="C24" s="56" t="s">
        <v>133</v>
      </c>
      <c r="D24" s="60" t="s">
        <v>5</v>
      </c>
      <c r="E24" s="51" t="s">
        <v>111</v>
      </c>
      <c r="F24" s="52" t="s">
        <v>191</v>
      </c>
      <c r="G24" s="52">
        <v>2</v>
      </c>
      <c r="H24" s="10">
        <v>29.352941176470591</v>
      </c>
      <c r="I24" s="10">
        <f t="shared" si="0"/>
        <v>5.5770588235294118</v>
      </c>
      <c r="J24" s="10">
        <f t="shared" si="1"/>
        <v>58.705882352941181</v>
      </c>
      <c r="K24" s="10">
        <f t="shared" si="2"/>
        <v>69.86</v>
      </c>
      <c r="L24" s="12"/>
      <c r="M24" s="13"/>
      <c r="N24" s="62">
        <f t="shared" si="3"/>
        <v>69.86</v>
      </c>
      <c r="O24" s="13"/>
      <c r="P24" s="13"/>
      <c r="Q24" s="13"/>
      <c r="R24" s="13"/>
      <c r="S24" s="13"/>
      <c r="T24" s="13"/>
      <c r="U24" s="13"/>
      <c r="V24" s="13"/>
      <c r="W24" s="11"/>
    </row>
    <row r="25" spans="1:23" ht="66" x14ac:dyDescent="0.3">
      <c r="A25" s="6">
        <v>22</v>
      </c>
      <c r="B25" s="56" t="s">
        <v>134</v>
      </c>
      <c r="C25" s="56" t="s">
        <v>134</v>
      </c>
      <c r="D25" s="60" t="s">
        <v>5</v>
      </c>
      <c r="E25" s="51" t="s">
        <v>111</v>
      </c>
      <c r="F25" s="52" t="s">
        <v>191</v>
      </c>
      <c r="G25" s="52">
        <v>1</v>
      </c>
      <c r="H25" s="10">
        <v>51.899159663865547</v>
      </c>
      <c r="I25" s="10">
        <f t="shared" si="0"/>
        <v>9.8608403361344532</v>
      </c>
      <c r="J25" s="10">
        <f t="shared" si="1"/>
        <v>51.899159663865547</v>
      </c>
      <c r="K25" s="10">
        <f t="shared" si="2"/>
        <v>61.76</v>
      </c>
      <c r="L25" s="12"/>
      <c r="M25" s="13"/>
      <c r="N25" s="62">
        <f t="shared" si="3"/>
        <v>61.76</v>
      </c>
      <c r="O25" s="13"/>
      <c r="P25" s="13"/>
      <c r="Q25" s="13"/>
      <c r="R25" s="13"/>
      <c r="S25" s="13"/>
      <c r="T25" s="13"/>
      <c r="U25" s="13"/>
      <c r="V25" s="13"/>
      <c r="W25" s="11"/>
    </row>
    <row r="26" spans="1:23" ht="66" x14ac:dyDescent="0.3">
      <c r="A26" s="6">
        <v>23</v>
      </c>
      <c r="B26" s="56" t="s">
        <v>135</v>
      </c>
      <c r="C26" s="56" t="s">
        <v>135</v>
      </c>
      <c r="D26" s="60" t="s">
        <v>5</v>
      </c>
      <c r="E26" s="51" t="s">
        <v>111</v>
      </c>
      <c r="F26" s="52" t="s">
        <v>191</v>
      </c>
      <c r="G26" s="52">
        <v>2</v>
      </c>
      <c r="H26" s="10">
        <v>26.579831932773111</v>
      </c>
      <c r="I26" s="10">
        <f t="shared" si="0"/>
        <v>5.0501680672268909</v>
      </c>
      <c r="J26" s="10">
        <f t="shared" si="1"/>
        <v>53.159663865546221</v>
      </c>
      <c r="K26" s="10">
        <f t="shared" si="2"/>
        <v>63.26</v>
      </c>
      <c r="L26" s="12"/>
      <c r="M26" s="13"/>
      <c r="N26" s="62">
        <f t="shared" si="3"/>
        <v>63.26</v>
      </c>
      <c r="O26" s="13"/>
      <c r="P26" s="13"/>
      <c r="Q26" s="13"/>
      <c r="R26" s="13"/>
      <c r="S26" s="13"/>
      <c r="T26" s="13"/>
      <c r="U26" s="13"/>
      <c r="V26" s="13"/>
      <c r="W26" s="11"/>
    </row>
    <row r="27" spans="1:23" ht="66" x14ac:dyDescent="0.3">
      <c r="A27" s="6">
        <v>24</v>
      </c>
      <c r="B27" s="56" t="s">
        <v>136</v>
      </c>
      <c r="C27" s="56" t="s">
        <v>136</v>
      </c>
      <c r="D27" s="60" t="s">
        <v>5</v>
      </c>
      <c r="E27" s="51" t="s">
        <v>111</v>
      </c>
      <c r="F27" s="52" t="s">
        <v>191</v>
      </c>
      <c r="G27" s="52">
        <v>2</v>
      </c>
      <c r="H27" s="10">
        <v>23.77310924369748</v>
      </c>
      <c r="I27" s="10">
        <f t="shared" si="0"/>
        <v>4.5168907563025211</v>
      </c>
      <c r="J27" s="10">
        <f t="shared" si="1"/>
        <v>47.54621848739496</v>
      </c>
      <c r="K27" s="10">
        <f t="shared" si="2"/>
        <v>56.58</v>
      </c>
      <c r="L27" s="12"/>
      <c r="M27" s="13"/>
      <c r="N27" s="62">
        <f t="shared" si="3"/>
        <v>56.58</v>
      </c>
      <c r="O27" s="13"/>
      <c r="P27" s="13"/>
      <c r="Q27" s="13"/>
      <c r="R27" s="13"/>
      <c r="S27" s="13"/>
      <c r="T27" s="13"/>
      <c r="U27" s="13"/>
      <c r="V27" s="13"/>
      <c r="W27" s="11"/>
    </row>
    <row r="28" spans="1:23" ht="66" x14ac:dyDescent="0.3">
      <c r="A28" s="6">
        <v>25</v>
      </c>
      <c r="B28" s="56" t="s">
        <v>137</v>
      </c>
      <c r="C28" s="56" t="s">
        <v>137</v>
      </c>
      <c r="D28" s="60" t="s">
        <v>5</v>
      </c>
      <c r="E28" s="51" t="s">
        <v>111</v>
      </c>
      <c r="F28" s="52" t="s">
        <v>191</v>
      </c>
      <c r="G28" s="52">
        <v>1</v>
      </c>
      <c r="H28" s="10">
        <v>227.63025210084035</v>
      </c>
      <c r="I28" s="10">
        <f t="shared" si="0"/>
        <v>43.249747899159665</v>
      </c>
      <c r="J28" s="10">
        <f t="shared" si="1"/>
        <v>227.63025210084035</v>
      </c>
      <c r="K28" s="10">
        <f t="shared" si="2"/>
        <v>270.88</v>
      </c>
      <c r="L28" s="12"/>
      <c r="M28" s="13"/>
      <c r="N28" s="62">
        <f t="shared" si="3"/>
        <v>270.88</v>
      </c>
      <c r="O28" s="13"/>
      <c r="P28" s="13"/>
      <c r="Q28" s="13"/>
      <c r="R28" s="13"/>
      <c r="S28" s="13"/>
      <c r="T28" s="13"/>
      <c r="U28" s="13"/>
      <c r="V28" s="13"/>
      <c r="W28" s="11"/>
    </row>
    <row r="29" spans="1:23" ht="66" x14ac:dyDescent="0.3">
      <c r="A29" s="6">
        <v>26</v>
      </c>
      <c r="B29" s="56" t="s">
        <v>138</v>
      </c>
      <c r="C29" s="56" t="s">
        <v>138</v>
      </c>
      <c r="D29" s="60" t="s">
        <v>5</v>
      </c>
      <c r="E29" s="51" t="s">
        <v>111</v>
      </c>
      <c r="F29" s="52" t="s">
        <v>191</v>
      </c>
      <c r="G29" s="52">
        <v>2</v>
      </c>
      <c r="H29" s="10">
        <v>22.857142857142858</v>
      </c>
      <c r="I29" s="10">
        <f t="shared" si="0"/>
        <v>4.3428571428571434</v>
      </c>
      <c r="J29" s="10">
        <f t="shared" si="1"/>
        <v>45.714285714285715</v>
      </c>
      <c r="K29" s="10">
        <f t="shared" si="2"/>
        <v>54.4</v>
      </c>
      <c r="L29" s="12"/>
      <c r="M29" s="13"/>
      <c r="N29" s="62">
        <f t="shared" si="3"/>
        <v>54.4</v>
      </c>
      <c r="O29" s="13"/>
      <c r="P29" s="13"/>
      <c r="Q29" s="13"/>
      <c r="R29" s="13"/>
      <c r="S29" s="13"/>
      <c r="T29" s="13"/>
      <c r="U29" s="13"/>
      <c r="V29" s="13"/>
      <c r="W29" s="11"/>
    </row>
    <row r="30" spans="1:23" ht="66" x14ac:dyDescent="0.3">
      <c r="A30" s="6">
        <v>27</v>
      </c>
      <c r="B30" s="56" t="s">
        <v>139</v>
      </c>
      <c r="C30" s="56" t="s">
        <v>139</v>
      </c>
      <c r="D30" s="60" t="s">
        <v>5</v>
      </c>
      <c r="E30" s="51" t="s">
        <v>111</v>
      </c>
      <c r="F30" s="52" t="s">
        <v>191</v>
      </c>
      <c r="G30" s="52">
        <v>1</v>
      </c>
      <c r="H30" s="10">
        <v>110.52941176470588</v>
      </c>
      <c r="I30" s="10">
        <f t="shared" si="0"/>
        <v>21.000588235294117</v>
      </c>
      <c r="J30" s="10">
        <f t="shared" si="1"/>
        <v>110.52941176470588</v>
      </c>
      <c r="K30" s="10">
        <f t="shared" si="2"/>
        <v>131.53</v>
      </c>
      <c r="L30" s="12"/>
      <c r="M30" s="13"/>
      <c r="N30" s="62">
        <f t="shared" si="3"/>
        <v>131.53</v>
      </c>
      <c r="O30" s="13"/>
      <c r="P30" s="13"/>
      <c r="Q30" s="13"/>
      <c r="R30" s="13"/>
      <c r="S30" s="13"/>
      <c r="T30" s="13"/>
      <c r="U30" s="13"/>
      <c r="V30" s="13"/>
      <c r="W30" s="11"/>
    </row>
    <row r="31" spans="1:23" ht="66" x14ac:dyDescent="0.3">
      <c r="A31" s="6">
        <v>28</v>
      </c>
      <c r="B31" s="56" t="s">
        <v>140</v>
      </c>
      <c r="C31" s="56" t="s">
        <v>140</v>
      </c>
      <c r="D31" s="60" t="s">
        <v>5</v>
      </c>
      <c r="E31" s="51" t="s">
        <v>111</v>
      </c>
      <c r="F31" s="52" t="s">
        <v>191</v>
      </c>
      <c r="G31" s="52">
        <v>1</v>
      </c>
      <c r="H31" s="10">
        <v>74.87394957983193</v>
      </c>
      <c r="I31" s="10">
        <f t="shared" si="0"/>
        <v>14.226050420168066</v>
      </c>
      <c r="J31" s="10">
        <f t="shared" si="1"/>
        <v>74.87394957983193</v>
      </c>
      <c r="K31" s="10">
        <f t="shared" si="2"/>
        <v>89.1</v>
      </c>
      <c r="L31" s="12"/>
      <c r="M31" s="13"/>
      <c r="N31" s="62">
        <f t="shared" si="3"/>
        <v>89.1</v>
      </c>
      <c r="O31" s="13"/>
      <c r="P31" s="13"/>
      <c r="Q31" s="13"/>
      <c r="R31" s="13"/>
      <c r="S31" s="13"/>
      <c r="T31" s="13"/>
      <c r="U31" s="13"/>
      <c r="V31" s="13"/>
      <c r="W31" s="11"/>
    </row>
    <row r="32" spans="1:23" ht="66" x14ac:dyDescent="0.3">
      <c r="A32" s="6">
        <v>29</v>
      </c>
      <c r="B32" s="56" t="s">
        <v>141</v>
      </c>
      <c r="C32" s="56" t="s">
        <v>141</v>
      </c>
      <c r="D32" s="60" t="s">
        <v>5</v>
      </c>
      <c r="E32" s="51" t="s">
        <v>111</v>
      </c>
      <c r="F32" s="52" t="s">
        <v>191</v>
      </c>
      <c r="G32" s="52">
        <v>1</v>
      </c>
      <c r="H32" s="10">
        <v>40.957983193277315</v>
      </c>
      <c r="I32" s="10">
        <f t="shared" si="0"/>
        <v>7.78201680672269</v>
      </c>
      <c r="J32" s="10">
        <f t="shared" si="1"/>
        <v>40.957983193277315</v>
      </c>
      <c r="K32" s="10">
        <f t="shared" si="2"/>
        <v>48.74</v>
      </c>
      <c r="L32" s="12"/>
      <c r="M32" s="13"/>
      <c r="N32" s="62">
        <f t="shared" si="3"/>
        <v>48.74</v>
      </c>
      <c r="O32" s="13"/>
      <c r="P32" s="13"/>
      <c r="Q32" s="13"/>
      <c r="R32" s="13"/>
      <c r="S32" s="13"/>
      <c r="T32" s="13"/>
      <c r="U32" s="13"/>
      <c r="V32" s="13"/>
      <c r="W32" s="11"/>
    </row>
    <row r="33" spans="1:23" ht="66" x14ac:dyDescent="0.3">
      <c r="A33" s="6">
        <v>30</v>
      </c>
      <c r="B33" s="56" t="s">
        <v>142</v>
      </c>
      <c r="C33" s="56" t="s">
        <v>142</v>
      </c>
      <c r="D33" s="60" t="s">
        <v>5</v>
      </c>
      <c r="E33" s="51" t="s">
        <v>111</v>
      </c>
      <c r="F33" s="52" t="s">
        <v>191</v>
      </c>
      <c r="G33" s="52">
        <v>2</v>
      </c>
      <c r="H33" s="10">
        <v>18.899159663865547</v>
      </c>
      <c r="I33" s="10">
        <f t="shared" si="0"/>
        <v>3.5908403361344541</v>
      </c>
      <c r="J33" s="10">
        <f t="shared" si="1"/>
        <v>37.798319327731093</v>
      </c>
      <c r="K33" s="10">
        <f t="shared" si="2"/>
        <v>44.98</v>
      </c>
      <c r="L33" s="12"/>
      <c r="M33" s="13"/>
      <c r="N33" s="62">
        <f t="shared" si="3"/>
        <v>44.98</v>
      </c>
      <c r="O33" s="13"/>
      <c r="P33" s="13"/>
      <c r="Q33" s="13"/>
      <c r="R33" s="13"/>
      <c r="S33" s="13"/>
      <c r="T33" s="13"/>
      <c r="U33" s="13"/>
      <c r="V33" s="13"/>
      <c r="W33" s="11"/>
    </row>
    <row r="34" spans="1:23" ht="66" x14ac:dyDescent="0.3">
      <c r="A34" s="6">
        <v>31</v>
      </c>
      <c r="B34" s="56" t="s">
        <v>143</v>
      </c>
      <c r="C34" s="56" t="s">
        <v>143</v>
      </c>
      <c r="D34" s="60" t="s">
        <v>5</v>
      </c>
      <c r="E34" s="51" t="s">
        <v>111</v>
      </c>
      <c r="F34" s="52" t="s">
        <v>191</v>
      </c>
      <c r="G34" s="52">
        <v>2</v>
      </c>
      <c r="H34" s="10">
        <v>38.82352941176471</v>
      </c>
      <c r="I34" s="10">
        <f t="shared" si="0"/>
        <v>7.3764705882352946</v>
      </c>
      <c r="J34" s="10">
        <f t="shared" si="1"/>
        <v>77.64705882352942</v>
      </c>
      <c r="K34" s="10">
        <f t="shared" si="2"/>
        <v>92.4</v>
      </c>
      <c r="L34" s="12"/>
      <c r="M34" s="13"/>
      <c r="N34" s="62">
        <f t="shared" si="3"/>
        <v>92.4</v>
      </c>
      <c r="O34" s="13"/>
      <c r="P34" s="13"/>
      <c r="Q34" s="13"/>
      <c r="R34" s="13"/>
      <c r="S34" s="13"/>
      <c r="T34" s="13"/>
      <c r="U34" s="13"/>
      <c r="V34" s="13"/>
      <c r="W34" s="11"/>
    </row>
    <row r="35" spans="1:23" ht="66" x14ac:dyDescent="0.3">
      <c r="A35" s="6">
        <v>32</v>
      </c>
      <c r="B35" s="56" t="s">
        <v>144</v>
      </c>
      <c r="C35" s="56" t="s">
        <v>144</v>
      </c>
      <c r="D35" s="60" t="s">
        <v>5</v>
      </c>
      <c r="E35" s="51" t="s">
        <v>111</v>
      </c>
      <c r="F35" s="52" t="s">
        <v>191</v>
      </c>
      <c r="G35" s="52">
        <v>1</v>
      </c>
      <c r="H35" s="10">
        <v>10.739495798319327</v>
      </c>
      <c r="I35" s="10">
        <f t="shared" si="0"/>
        <v>2.040504201680672</v>
      </c>
      <c r="J35" s="10">
        <f t="shared" si="1"/>
        <v>10.739495798319327</v>
      </c>
      <c r="K35" s="10">
        <f t="shared" si="2"/>
        <v>12.779999999999998</v>
      </c>
      <c r="L35" s="12"/>
      <c r="M35" s="13"/>
      <c r="N35" s="62">
        <f t="shared" si="3"/>
        <v>12.779999999999998</v>
      </c>
      <c r="O35" s="13"/>
      <c r="P35" s="13"/>
      <c r="Q35" s="13"/>
      <c r="R35" s="13"/>
      <c r="S35" s="13"/>
      <c r="T35" s="13"/>
      <c r="U35" s="13"/>
      <c r="V35" s="13"/>
      <c r="W35" s="11"/>
    </row>
    <row r="36" spans="1:23" ht="66" x14ac:dyDescent="0.3">
      <c r="A36" s="6">
        <v>33</v>
      </c>
      <c r="B36" s="56" t="s">
        <v>145</v>
      </c>
      <c r="C36" s="56" t="s">
        <v>145</v>
      </c>
      <c r="D36" s="60" t="s">
        <v>5</v>
      </c>
      <c r="E36" s="51" t="s">
        <v>111</v>
      </c>
      <c r="F36" s="52" t="s">
        <v>191</v>
      </c>
      <c r="G36" s="52">
        <v>1</v>
      </c>
      <c r="H36" s="10">
        <v>20.798319327731093</v>
      </c>
      <c r="I36" s="10">
        <f t="shared" si="0"/>
        <v>3.9516806722689077</v>
      </c>
      <c r="J36" s="10">
        <f t="shared" si="1"/>
        <v>20.798319327731093</v>
      </c>
      <c r="K36" s="10">
        <f t="shared" si="2"/>
        <v>24.75</v>
      </c>
      <c r="L36" s="12"/>
      <c r="M36" s="13"/>
      <c r="N36" s="62">
        <f t="shared" si="3"/>
        <v>24.75</v>
      </c>
      <c r="O36" s="13"/>
      <c r="P36" s="13"/>
      <c r="Q36" s="13"/>
      <c r="R36" s="13"/>
      <c r="S36" s="13"/>
      <c r="T36" s="13"/>
      <c r="U36" s="13"/>
      <c r="V36" s="13"/>
      <c r="W36" s="11"/>
    </row>
    <row r="37" spans="1:23" ht="66" x14ac:dyDescent="0.3">
      <c r="A37" s="6">
        <v>34</v>
      </c>
      <c r="B37" s="56" t="s">
        <v>146</v>
      </c>
      <c r="C37" s="56" t="s">
        <v>146</v>
      </c>
      <c r="D37" s="60" t="s">
        <v>5</v>
      </c>
      <c r="E37" s="51" t="s">
        <v>111</v>
      </c>
      <c r="F37" s="52" t="s">
        <v>191</v>
      </c>
      <c r="G37" s="52">
        <v>1</v>
      </c>
      <c r="H37" s="10">
        <v>30.067226890756306</v>
      </c>
      <c r="I37" s="10">
        <f t="shared" si="0"/>
        <v>5.712773109243698</v>
      </c>
      <c r="J37" s="10">
        <f t="shared" si="1"/>
        <v>30.067226890756306</v>
      </c>
      <c r="K37" s="10">
        <f t="shared" si="2"/>
        <v>35.78</v>
      </c>
      <c r="L37" s="12"/>
      <c r="M37" s="13"/>
      <c r="N37" s="62">
        <f t="shared" si="3"/>
        <v>35.78</v>
      </c>
      <c r="O37" s="13"/>
      <c r="P37" s="13"/>
      <c r="Q37" s="13"/>
      <c r="R37" s="13"/>
      <c r="S37" s="13"/>
      <c r="T37" s="13"/>
      <c r="U37" s="13"/>
      <c r="V37" s="13"/>
      <c r="W37" s="11"/>
    </row>
    <row r="38" spans="1:23" ht="66" x14ac:dyDescent="0.3">
      <c r="A38" s="6">
        <v>35</v>
      </c>
      <c r="B38" s="56" t="s">
        <v>147</v>
      </c>
      <c r="C38" s="56" t="s">
        <v>147</v>
      </c>
      <c r="D38" s="60" t="s">
        <v>5</v>
      </c>
      <c r="E38" s="51" t="s">
        <v>111</v>
      </c>
      <c r="F38" s="52" t="s">
        <v>191</v>
      </c>
      <c r="G38" s="52">
        <v>2</v>
      </c>
      <c r="H38" s="10">
        <v>23.016806722689076</v>
      </c>
      <c r="I38" s="10">
        <f t="shared" si="0"/>
        <v>4.3731932773109241</v>
      </c>
      <c r="J38" s="10">
        <f t="shared" si="1"/>
        <v>46.033613445378151</v>
      </c>
      <c r="K38" s="10">
        <f t="shared" si="2"/>
        <v>54.779999999999994</v>
      </c>
      <c r="L38" s="12"/>
      <c r="M38" s="13"/>
      <c r="N38" s="62">
        <f t="shared" si="3"/>
        <v>54.779999999999994</v>
      </c>
      <c r="O38" s="13"/>
      <c r="P38" s="13"/>
      <c r="Q38" s="13"/>
      <c r="R38" s="13"/>
      <c r="S38" s="13"/>
      <c r="T38" s="13"/>
      <c r="U38" s="13"/>
      <c r="V38" s="13"/>
      <c r="W38" s="11"/>
    </row>
    <row r="39" spans="1:23" ht="66" x14ac:dyDescent="0.3">
      <c r="A39" s="6">
        <v>36</v>
      </c>
      <c r="B39" s="56" t="s">
        <v>148</v>
      </c>
      <c r="C39" s="56" t="s">
        <v>148</v>
      </c>
      <c r="D39" s="60" t="s">
        <v>5</v>
      </c>
      <c r="E39" s="51" t="s">
        <v>111</v>
      </c>
      <c r="F39" s="52" t="s">
        <v>191</v>
      </c>
      <c r="G39" s="52">
        <v>2</v>
      </c>
      <c r="H39" s="10">
        <v>21.554621848739494</v>
      </c>
      <c r="I39" s="10">
        <f t="shared" si="0"/>
        <v>4.0953781512605039</v>
      </c>
      <c r="J39" s="10">
        <f t="shared" si="1"/>
        <v>43.109243697478988</v>
      </c>
      <c r="K39" s="10">
        <f t="shared" si="2"/>
        <v>51.29999999999999</v>
      </c>
      <c r="L39" s="12"/>
      <c r="M39" s="13"/>
      <c r="N39" s="62">
        <f t="shared" si="3"/>
        <v>51.29999999999999</v>
      </c>
      <c r="O39" s="13"/>
      <c r="P39" s="13"/>
      <c r="Q39" s="13"/>
      <c r="R39" s="13"/>
      <c r="S39" s="13"/>
      <c r="T39" s="13"/>
      <c r="U39" s="13"/>
      <c r="V39" s="13"/>
      <c r="W39" s="11"/>
    </row>
    <row r="40" spans="1:23" ht="66" x14ac:dyDescent="0.3">
      <c r="A40" s="6">
        <v>37</v>
      </c>
      <c r="B40" s="56" t="s">
        <v>149</v>
      </c>
      <c r="C40" s="56" t="s">
        <v>149</v>
      </c>
      <c r="D40" s="60" t="s">
        <v>5</v>
      </c>
      <c r="E40" s="51" t="s">
        <v>111</v>
      </c>
      <c r="F40" s="52" t="s">
        <v>191</v>
      </c>
      <c r="G40" s="52">
        <v>2</v>
      </c>
      <c r="H40" s="10">
        <v>17.865546218487395</v>
      </c>
      <c r="I40" s="10">
        <f t="shared" si="0"/>
        <v>3.3944537815126052</v>
      </c>
      <c r="J40" s="10">
        <f t="shared" si="1"/>
        <v>35.731092436974791</v>
      </c>
      <c r="K40" s="10">
        <f t="shared" si="2"/>
        <v>42.519999999999996</v>
      </c>
      <c r="L40" s="12"/>
      <c r="M40" s="13"/>
      <c r="N40" s="62">
        <f t="shared" si="3"/>
        <v>42.519999999999996</v>
      </c>
      <c r="O40" s="13"/>
      <c r="P40" s="13"/>
      <c r="Q40" s="13"/>
      <c r="R40" s="13"/>
      <c r="S40" s="13"/>
      <c r="T40" s="13"/>
      <c r="U40" s="13"/>
      <c r="V40" s="13"/>
      <c r="W40" s="11"/>
    </row>
    <row r="41" spans="1:23" ht="66" x14ac:dyDescent="0.3">
      <c r="A41" s="6">
        <v>38</v>
      </c>
      <c r="B41" s="56" t="s">
        <v>150</v>
      </c>
      <c r="C41" s="56" t="s">
        <v>150</v>
      </c>
      <c r="D41" s="60" t="s">
        <v>5</v>
      </c>
      <c r="E41" s="51" t="s">
        <v>111</v>
      </c>
      <c r="F41" s="52" t="s">
        <v>191</v>
      </c>
      <c r="G41" s="52">
        <v>2</v>
      </c>
      <c r="H41" s="10">
        <v>39.655462184873947</v>
      </c>
      <c r="I41" s="10">
        <f t="shared" si="0"/>
        <v>7.5345378151260505</v>
      </c>
      <c r="J41" s="10">
        <f t="shared" si="1"/>
        <v>79.310924369747895</v>
      </c>
      <c r="K41" s="10">
        <f t="shared" si="2"/>
        <v>94.38</v>
      </c>
      <c r="L41" s="12"/>
      <c r="M41" s="13"/>
      <c r="N41" s="62">
        <f t="shared" si="3"/>
        <v>94.38</v>
      </c>
      <c r="O41" s="13"/>
      <c r="P41" s="13"/>
      <c r="Q41" s="13"/>
      <c r="R41" s="13"/>
      <c r="S41" s="13"/>
      <c r="T41" s="13"/>
      <c r="U41" s="13"/>
      <c r="V41" s="13"/>
      <c r="W41" s="11"/>
    </row>
    <row r="42" spans="1:23" ht="66" x14ac:dyDescent="0.3">
      <c r="A42" s="6">
        <v>39</v>
      </c>
      <c r="B42" s="56" t="s">
        <v>151</v>
      </c>
      <c r="C42" s="56" t="s">
        <v>151</v>
      </c>
      <c r="D42" s="60" t="s">
        <v>5</v>
      </c>
      <c r="E42" s="51" t="s">
        <v>111</v>
      </c>
      <c r="F42" s="52" t="s">
        <v>191</v>
      </c>
      <c r="G42" s="52">
        <v>2</v>
      </c>
      <c r="H42" s="10">
        <v>411</v>
      </c>
      <c r="I42" s="10">
        <f t="shared" si="0"/>
        <v>78.09</v>
      </c>
      <c r="J42" s="10">
        <f t="shared" si="1"/>
        <v>822</v>
      </c>
      <c r="K42" s="10">
        <f t="shared" si="2"/>
        <v>978.18</v>
      </c>
      <c r="L42" s="12"/>
      <c r="M42" s="13"/>
      <c r="N42" s="62">
        <f t="shared" si="3"/>
        <v>978.18</v>
      </c>
      <c r="O42" s="13"/>
      <c r="P42" s="13"/>
      <c r="Q42" s="13"/>
      <c r="R42" s="13"/>
      <c r="S42" s="13"/>
      <c r="T42" s="13"/>
      <c r="U42" s="13"/>
      <c r="V42" s="13"/>
      <c r="W42" s="11"/>
    </row>
    <row r="43" spans="1:23" ht="66" x14ac:dyDescent="0.3">
      <c r="A43" s="6">
        <v>40</v>
      </c>
      <c r="B43" s="56" t="s">
        <v>152</v>
      </c>
      <c r="C43" s="56" t="s">
        <v>152</v>
      </c>
      <c r="D43" s="60" t="s">
        <v>5</v>
      </c>
      <c r="E43" s="51" t="s">
        <v>111</v>
      </c>
      <c r="F43" s="52" t="s">
        <v>191</v>
      </c>
      <c r="G43" s="52">
        <v>2</v>
      </c>
      <c r="H43" s="10">
        <v>494.00000000000006</v>
      </c>
      <c r="I43" s="10">
        <f t="shared" si="0"/>
        <v>93.860000000000014</v>
      </c>
      <c r="J43" s="10">
        <f t="shared" si="1"/>
        <v>988.00000000000011</v>
      </c>
      <c r="K43" s="10">
        <f t="shared" si="2"/>
        <v>1175.72</v>
      </c>
      <c r="L43" s="12"/>
      <c r="M43" s="13"/>
      <c r="N43" s="62">
        <f t="shared" si="3"/>
        <v>1175.72</v>
      </c>
      <c r="O43" s="13"/>
      <c r="P43" s="13"/>
      <c r="Q43" s="13"/>
      <c r="R43" s="13"/>
      <c r="S43" s="13"/>
      <c r="T43" s="13"/>
      <c r="U43" s="13"/>
      <c r="V43" s="13"/>
      <c r="W43" s="11"/>
    </row>
    <row r="44" spans="1:23" ht="66" x14ac:dyDescent="0.3">
      <c r="A44" s="6">
        <v>41</v>
      </c>
      <c r="B44" s="56" t="s">
        <v>153</v>
      </c>
      <c r="C44" s="56" t="s">
        <v>153</v>
      </c>
      <c r="D44" s="60" t="s">
        <v>5</v>
      </c>
      <c r="E44" s="51" t="s">
        <v>111</v>
      </c>
      <c r="F44" s="52" t="s">
        <v>191</v>
      </c>
      <c r="G44" s="52">
        <v>8</v>
      </c>
      <c r="H44" s="10">
        <v>57.563025210084035</v>
      </c>
      <c r="I44" s="10">
        <f t="shared" si="0"/>
        <v>10.936974789915967</v>
      </c>
      <c r="J44" s="10">
        <f t="shared" si="1"/>
        <v>460.50420168067228</v>
      </c>
      <c r="K44" s="10">
        <f t="shared" si="2"/>
        <v>548</v>
      </c>
      <c r="L44" s="12"/>
      <c r="M44" s="13"/>
      <c r="N44" s="62">
        <f t="shared" si="3"/>
        <v>548</v>
      </c>
      <c r="O44" s="13"/>
      <c r="P44" s="13"/>
      <c r="Q44" s="13"/>
      <c r="R44" s="13"/>
      <c r="S44" s="13"/>
      <c r="T44" s="13"/>
      <c r="U44" s="13"/>
      <c r="V44" s="13"/>
      <c r="W44" s="11"/>
    </row>
    <row r="45" spans="1:23" ht="66" x14ac:dyDescent="0.3">
      <c r="A45" s="6">
        <v>42</v>
      </c>
      <c r="B45" s="56" t="s">
        <v>154</v>
      </c>
      <c r="C45" s="56" t="s">
        <v>154</v>
      </c>
      <c r="D45" s="60" t="s">
        <v>5</v>
      </c>
      <c r="E45" s="51" t="s">
        <v>111</v>
      </c>
      <c r="F45" s="52" t="s">
        <v>191</v>
      </c>
      <c r="G45" s="52">
        <v>4</v>
      </c>
      <c r="H45" s="10">
        <v>44</v>
      </c>
      <c r="I45" s="10">
        <f t="shared" si="0"/>
        <v>8.36</v>
      </c>
      <c r="J45" s="10">
        <f t="shared" si="1"/>
        <v>176</v>
      </c>
      <c r="K45" s="10">
        <f t="shared" si="2"/>
        <v>209.44</v>
      </c>
      <c r="L45" s="12"/>
      <c r="M45" s="13"/>
      <c r="N45" s="62">
        <f t="shared" si="3"/>
        <v>209.44</v>
      </c>
      <c r="O45" s="13"/>
      <c r="P45" s="13"/>
      <c r="Q45" s="13"/>
      <c r="R45" s="13"/>
      <c r="S45" s="13"/>
      <c r="T45" s="13"/>
      <c r="U45" s="13"/>
      <c r="V45" s="13"/>
      <c r="W45" s="11"/>
    </row>
    <row r="46" spans="1:23" ht="66" x14ac:dyDescent="0.3">
      <c r="A46" s="6">
        <v>43</v>
      </c>
      <c r="B46" s="56" t="s">
        <v>155</v>
      </c>
      <c r="C46" s="56" t="s">
        <v>155</v>
      </c>
      <c r="D46" s="60" t="s">
        <v>5</v>
      </c>
      <c r="E46" s="51" t="s">
        <v>111</v>
      </c>
      <c r="F46" s="52" t="s">
        <v>191</v>
      </c>
      <c r="G46" s="52">
        <v>4</v>
      </c>
      <c r="H46" s="10">
        <v>31.000000000000004</v>
      </c>
      <c r="I46" s="10">
        <f t="shared" si="0"/>
        <v>5.8900000000000006</v>
      </c>
      <c r="J46" s="10">
        <f t="shared" si="1"/>
        <v>124.00000000000001</v>
      </c>
      <c r="K46" s="10">
        <f t="shared" si="2"/>
        <v>147.56</v>
      </c>
      <c r="L46" s="12"/>
      <c r="M46" s="13"/>
      <c r="N46" s="62">
        <f t="shared" si="3"/>
        <v>147.56</v>
      </c>
      <c r="O46" s="13"/>
      <c r="P46" s="13"/>
      <c r="Q46" s="13"/>
      <c r="R46" s="13"/>
      <c r="S46" s="13"/>
      <c r="T46" s="13"/>
      <c r="U46" s="13"/>
      <c r="V46" s="13"/>
      <c r="W46" s="11"/>
    </row>
    <row r="47" spans="1:23" ht="66" x14ac:dyDescent="0.3">
      <c r="A47" s="6">
        <v>44</v>
      </c>
      <c r="B47" s="56" t="s">
        <v>156</v>
      </c>
      <c r="C47" s="56" t="s">
        <v>156</v>
      </c>
      <c r="D47" s="60" t="s">
        <v>5</v>
      </c>
      <c r="E47" s="51" t="s">
        <v>111</v>
      </c>
      <c r="F47" s="52" t="s">
        <v>191</v>
      </c>
      <c r="G47" s="52">
        <v>1</v>
      </c>
      <c r="H47" s="10">
        <v>24471.428571428572</v>
      </c>
      <c r="I47" s="10">
        <f t="shared" si="0"/>
        <v>4649.5714285714284</v>
      </c>
      <c r="J47" s="10">
        <f t="shared" si="1"/>
        <v>24471.428571428572</v>
      </c>
      <c r="K47" s="10">
        <f t="shared" si="2"/>
        <v>29121</v>
      </c>
      <c r="L47" s="12"/>
      <c r="M47" s="13"/>
      <c r="N47" s="62">
        <f t="shared" si="3"/>
        <v>29121</v>
      </c>
      <c r="O47" s="13"/>
      <c r="P47" s="13"/>
      <c r="Q47" s="13"/>
      <c r="R47" s="13"/>
      <c r="S47" s="13"/>
      <c r="T47" s="13"/>
      <c r="U47" s="13"/>
      <c r="V47" s="13"/>
      <c r="W47" s="11"/>
    </row>
    <row r="48" spans="1:23" ht="66" x14ac:dyDescent="0.3">
      <c r="A48" s="6">
        <v>45</v>
      </c>
      <c r="B48" s="56" t="s">
        <v>157</v>
      </c>
      <c r="C48" s="56" t="s">
        <v>157</v>
      </c>
      <c r="D48" s="60" t="s">
        <v>5</v>
      </c>
      <c r="E48" s="51" t="s">
        <v>111</v>
      </c>
      <c r="F48" s="52" t="s">
        <v>191</v>
      </c>
      <c r="G48" s="52">
        <v>200</v>
      </c>
      <c r="H48" s="10">
        <v>5.2268907563025211</v>
      </c>
      <c r="I48" s="10">
        <f t="shared" si="0"/>
        <v>0.99310924369747899</v>
      </c>
      <c r="J48" s="10">
        <f t="shared" si="1"/>
        <v>1045.3781512605042</v>
      </c>
      <c r="K48" s="10">
        <f t="shared" si="2"/>
        <v>1244</v>
      </c>
      <c r="L48" s="12"/>
      <c r="M48" s="13"/>
      <c r="N48" s="62">
        <f t="shared" si="3"/>
        <v>1244</v>
      </c>
      <c r="O48" s="13"/>
      <c r="P48" s="13"/>
      <c r="Q48" s="13"/>
      <c r="R48" s="13"/>
      <c r="S48" s="13"/>
      <c r="T48" s="13"/>
      <c r="U48" s="13"/>
      <c r="V48" s="13"/>
      <c r="W48" s="11"/>
    </row>
    <row r="49" spans="1:23" ht="66" x14ac:dyDescent="0.3">
      <c r="A49" s="6">
        <v>46</v>
      </c>
      <c r="B49" s="56" t="s">
        <v>158</v>
      </c>
      <c r="C49" s="56" t="s">
        <v>158</v>
      </c>
      <c r="D49" s="60" t="s">
        <v>5</v>
      </c>
      <c r="E49" s="51" t="s">
        <v>111</v>
      </c>
      <c r="F49" s="52" t="s">
        <v>191</v>
      </c>
      <c r="G49" s="52">
        <v>400</v>
      </c>
      <c r="H49" s="10">
        <v>7.1260504201680677</v>
      </c>
      <c r="I49" s="10">
        <f t="shared" si="0"/>
        <v>1.353949579831933</v>
      </c>
      <c r="J49" s="10">
        <f t="shared" si="1"/>
        <v>2850.4201680672272</v>
      </c>
      <c r="K49" s="10">
        <f t="shared" si="2"/>
        <v>3392.0000000000005</v>
      </c>
      <c r="L49" s="12"/>
      <c r="M49" s="13"/>
      <c r="N49" s="62">
        <f t="shared" si="3"/>
        <v>3392.0000000000005</v>
      </c>
      <c r="O49" s="13"/>
      <c r="P49" s="13"/>
      <c r="Q49" s="13"/>
      <c r="R49" s="13"/>
      <c r="S49" s="13"/>
      <c r="T49" s="13"/>
      <c r="U49" s="13"/>
      <c r="V49" s="13"/>
      <c r="W49" s="11"/>
    </row>
    <row r="50" spans="1:23" ht="66" x14ac:dyDescent="0.3">
      <c r="A50" s="6">
        <v>47</v>
      </c>
      <c r="B50" s="56" t="s">
        <v>159</v>
      </c>
      <c r="C50" s="56" t="s">
        <v>159</v>
      </c>
      <c r="D50" s="60" t="s">
        <v>5</v>
      </c>
      <c r="E50" s="51" t="s">
        <v>111</v>
      </c>
      <c r="F50" s="52" t="s">
        <v>191</v>
      </c>
      <c r="G50" s="52">
        <v>200</v>
      </c>
      <c r="H50" s="10">
        <v>10.058823529411766</v>
      </c>
      <c r="I50" s="10">
        <f t="shared" si="0"/>
        <v>1.9111764705882357</v>
      </c>
      <c r="J50" s="10">
        <f t="shared" si="1"/>
        <v>2011.7647058823532</v>
      </c>
      <c r="K50" s="10">
        <f t="shared" si="2"/>
        <v>2394</v>
      </c>
      <c r="L50" s="12"/>
      <c r="M50" s="13"/>
      <c r="N50" s="62">
        <f t="shared" si="3"/>
        <v>2394</v>
      </c>
      <c r="O50" s="13"/>
      <c r="P50" s="13"/>
      <c r="Q50" s="13"/>
      <c r="R50" s="13"/>
      <c r="S50" s="13"/>
      <c r="T50" s="13"/>
      <c r="U50" s="13"/>
      <c r="V50" s="13"/>
      <c r="W50" s="11"/>
    </row>
    <row r="51" spans="1:23" ht="66" x14ac:dyDescent="0.3">
      <c r="A51" s="6">
        <v>48</v>
      </c>
      <c r="B51" s="56" t="s">
        <v>160</v>
      </c>
      <c r="C51" s="56" t="s">
        <v>160</v>
      </c>
      <c r="D51" s="60" t="s">
        <v>5</v>
      </c>
      <c r="E51" s="51" t="s">
        <v>111</v>
      </c>
      <c r="F51" s="52" t="s">
        <v>191</v>
      </c>
      <c r="G51" s="52">
        <v>200</v>
      </c>
      <c r="H51" s="10">
        <v>3.9075630252100844</v>
      </c>
      <c r="I51" s="10">
        <f t="shared" si="0"/>
        <v>0.74243697478991599</v>
      </c>
      <c r="J51" s="10">
        <f t="shared" si="1"/>
        <v>781.51260504201684</v>
      </c>
      <c r="K51" s="10">
        <f t="shared" si="2"/>
        <v>930</v>
      </c>
      <c r="L51" s="12"/>
      <c r="M51" s="13"/>
      <c r="N51" s="62">
        <f t="shared" si="3"/>
        <v>930</v>
      </c>
      <c r="O51" s="13"/>
      <c r="P51" s="13"/>
      <c r="Q51" s="13"/>
      <c r="R51" s="13"/>
      <c r="S51" s="13"/>
      <c r="T51" s="13"/>
      <c r="U51" s="13"/>
      <c r="V51" s="13"/>
      <c r="W51" s="11"/>
    </row>
    <row r="52" spans="1:23" ht="66" x14ac:dyDescent="0.3">
      <c r="A52" s="6">
        <v>49</v>
      </c>
      <c r="B52" s="56" t="s">
        <v>161</v>
      </c>
      <c r="C52" s="56" t="s">
        <v>161</v>
      </c>
      <c r="D52" s="60" t="s">
        <v>5</v>
      </c>
      <c r="E52" s="51" t="s">
        <v>111</v>
      </c>
      <c r="F52" s="52" t="s">
        <v>191</v>
      </c>
      <c r="G52" s="52">
        <v>200</v>
      </c>
      <c r="H52" s="10">
        <v>5.0924369747899156</v>
      </c>
      <c r="I52" s="10">
        <f t="shared" si="0"/>
        <v>0.96756302521008397</v>
      </c>
      <c r="J52" s="10">
        <f t="shared" si="1"/>
        <v>1018.4873949579832</v>
      </c>
      <c r="K52" s="10">
        <f t="shared" si="2"/>
        <v>1212</v>
      </c>
      <c r="L52" s="12"/>
      <c r="M52" s="13"/>
      <c r="N52" s="62">
        <f t="shared" si="3"/>
        <v>1212</v>
      </c>
      <c r="O52" s="13"/>
      <c r="P52" s="13"/>
      <c r="Q52" s="13"/>
      <c r="R52" s="13"/>
      <c r="S52" s="13"/>
      <c r="T52" s="13"/>
      <c r="U52" s="13"/>
      <c r="V52" s="13"/>
      <c r="W52" s="11"/>
    </row>
    <row r="53" spans="1:23" ht="66" x14ac:dyDescent="0.3">
      <c r="A53" s="6">
        <v>50</v>
      </c>
      <c r="B53" s="56" t="s">
        <v>162</v>
      </c>
      <c r="C53" s="56" t="s">
        <v>162</v>
      </c>
      <c r="D53" s="60" t="s">
        <v>5</v>
      </c>
      <c r="E53" s="51" t="s">
        <v>111</v>
      </c>
      <c r="F53" s="52" t="s">
        <v>191</v>
      </c>
      <c r="G53" s="52">
        <v>35</v>
      </c>
      <c r="H53" s="10">
        <v>5.9579831932773111</v>
      </c>
      <c r="I53" s="10">
        <f t="shared" si="0"/>
        <v>1.132016806722689</v>
      </c>
      <c r="J53" s="10">
        <f t="shared" si="1"/>
        <v>208.52941176470588</v>
      </c>
      <c r="K53" s="10">
        <f t="shared" si="2"/>
        <v>248.14999999999998</v>
      </c>
      <c r="L53" s="12"/>
      <c r="M53" s="13"/>
      <c r="N53" s="62">
        <f t="shared" si="3"/>
        <v>248.14999999999998</v>
      </c>
      <c r="O53" s="13"/>
      <c r="P53" s="13"/>
      <c r="Q53" s="13"/>
      <c r="R53" s="13"/>
      <c r="S53" s="13"/>
      <c r="T53" s="13"/>
      <c r="U53" s="13"/>
      <c r="V53" s="13"/>
      <c r="W53" s="11"/>
    </row>
    <row r="54" spans="1:23" ht="66" x14ac:dyDescent="0.3">
      <c r="A54" s="6">
        <v>51</v>
      </c>
      <c r="B54" s="56" t="s">
        <v>163</v>
      </c>
      <c r="C54" s="56" t="s">
        <v>163</v>
      </c>
      <c r="D54" s="60" t="s">
        <v>5</v>
      </c>
      <c r="E54" s="51" t="s">
        <v>111</v>
      </c>
      <c r="F54" s="52" t="s">
        <v>191</v>
      </c>
      <c r="G54" s="52">
        <v>40</v>
      </c>
      <c r="H54" s="10">
        <v>4.848739495798319</v>
      </c>
      <c r="I54" s="10">
        <f t="shared" si="0"/>
        <v>0.9212605042016806</v>
      </c>
      <c r="J54" s="10">
        <f t="shared" si="1"/>
        <v>193.94957983193277</v>
      </c>
      <c r="K54" s="10">
        <f t="shared" si="2"/>
        <v>230.79999999999998</v>
      </c>
      <c r="L54" s="12"/>
      <c r="M54" s="13"/>
      <c r="N54" s="62">
        <f t="shared" si="3"/>
        <v>230.79999999999998</v>
      </c>
      <c r="O54" s="13"/>
      <c r="P54" s="13"/>
      <c r="Q54" s="13"/>
      <c r="R54" s="13"/>
      <c r="S54" s="13"/>
      <c r="T54" s="13"/>
      <c r="U54" s="13"/>
      <c r="V54" s="13"/>
      <c r="W54" s="11"/>
    </row>
    <row r="55" spans="1:23" ht="66" x14ac:dyDescent="0.3">
      <c r="A55" s="6">
        <v>52</v>
      </c>
      <c r="B55" s="56" t="s">
        <v>164</v>
      </c>
      <c r="C55" s="56" t="s">
        <v>164</v>
      </c>
      <c r="D55" s="60" t="s">
        <v>5</v>
      </c>
      <c r="E55" s="51" t="s">
        <v>111</v>
      </c>
      <c r="F55" s="52" t="s">
        <v>191</v>
      </c>
      <c r="G55" s="52">
        <v>35</v>
      </c>
      <c r="H55" s="10">
        <v>3.8403361344537821</v>
      </c>
      <c r="I55" s="10">
        <f t="shared" si="0"/>
        <v>0.72966386554621865</v>
      </c>
      <c r="J55" s="10">
        <f t="shared" si="1"/>
        <v>134.41176470588238</v>
      </c>
      <c r="K55" s="10">
        <f t="shared" si="2"/>
        <v>159.95000000000002</v>
      </c>
      <c r="L55" s="12"/>
      <c r="M55" s="13"/>
      <c r="N55" s="62">
        <f t="shared" si="3"/>
        <v>159.95000000000002</v>
      </c>
      <c r="O55" s="13"/>
      <c r="P55" s="13"/>
      <c r="Q55" s="13"/>
      <c r="R55" s="13"/>
      <c r="S55" s="13"/>
      <c r="T55" s="13"/>
      <c r="U55" s="13"/>
      <c r="V55" s="13"/>
      <c r="W55" s="11"/>
    </row>
    <row r="56" spans="1:23" ht="66" x14ac:dyDescent="0.3">
      <c r="A56" s="6">
        <v>53</v>
      </c>
      <c r="B56" s="56" t="s">
        <v>165</v>
      </c>
      <c r="C56" s="56" t="s">
        <v>165</v>
      </c>
      <c r="D56" s="60" t="s">
        <v>5</v>
      </c>
      <c r="E56" s="51" t="s">
        <v>111</v>
      </c>
      <c r="F56" s="52" t="s">
        <v>191</v>
      </c>
      <c r="G56" s="52">
        <v>200</v>
      </c>
      <c r="H56" s="10">
        <v>1.9075630252100841</v>
      </c>
      <c r="I56" s="10">
        <f t="shared" si="0"/>
        <v>0.36243697478991599</v>
      </c>
      <c r="J56" s="10">
        <f t="shared" si="1"/>
        <v>381.51260504201684</v>
      </c>
      <c r="K56" s="10">
        <f t="shared" si="2"/>
        <v>454</v>
      </c>
      <c r="L56" s="12"/>
      <c r="M56" s="13"/>
      <c r="N56" s="62">
        <f t="shared" si="3"/>
        <v>454</v>
      </c>
      <c r="O56" s="13"/>
      <c r="P56" s="13"/>
      <c r="Q56" s="13"/>
      <c r="R56" s="13"/>
      <c r="S56" s="13"/>
      <c r="T56" s="13"/>
      <c r="U56" s="13"/>
      <c r="V56" s="13"/>
      <c r="W56" s="11"/>
    </row>
    <row r="57" spans="1:23" ht="66" x14ac:dyDescent="0.3">
      <c r="A57" s="6">
        <v>54</v>
      </c>
      <c r="B57" s="56" t="s">
        <v>166</v>
      </c>
      <c r="C57" s="56" t="s">
        <v>166</v>
      </c>
      <c r="D57" s="60" t="s">
        <v>5</v>
      </c>
      <c r="E57" s="51" t="s">
        <v>111</v>
      </c>
      <c r="F57" s="52" t="s">
        <v>191</v>
      </c>
      <c r="G57" s="52">
        <v>200</v>
      </c>
      <c r="H57" s="10">
        <v>2.0504201680672272</v>
      </c>
      <c r="I57" s="10">
        <f t="shared" si="0"/>
        <v>0.38957983193277318</v>
      </c>
      <c r="J57" s="10">
        <f t="shared" si="1"/>
        <v>410.08403361344546</v>
      </c>
      <c r="K57" s="10">
        <f t="shared" si="2"/>
        <v>488.00000000000006</v>
      </c>
      <c r="L57" s="12"/>
      <c r="M57" s="13"/>
      <c r="N57" s="62">
        <f t="shared" si="3"/>
        <v>488.00000000000006</v>
      </c>
      <c r="O57" s="13"/>
      <c r="P57" s="13"/>
      <c r="Q57" s="13"/>
      <c r="R57" s="13"/>
      <c r="S57" s="13"/>
      <c r="T57" s="13"/>
      <c r="U57" s="13"/>
      <c r="V57" s="13"/>
      <c r="W57" s="11"/>
    </row>
    <row r="58" spans="1:23" ht="66" x14ac:dyDescent="0.3">
      <c r="A58" s="6">
        <v>55</v>
      </c>
      <c r="B58" s="56" t="s">
        <v>167</v>
      </c>
      <c r="C58" s="56" t="s">
        <v>167</v>
      </c>
      <c r="D58" s="60" t="s">
        <v>5</v>
      </c>
      <c r="E58" s="51" t="s">
        <v>111</v>
      </c>
      <c r="F58" s="52" t="s">
        <v>191</v>
      </c>
      <c r="G58" s="52">
        <v>200</v>
      </c>
      <c r="H58" s="10">
        <v>2.2016806722689077</v>
      </c>
      <c r="I58" s="10">
        <f t="shared" si="0"/>
        <v>0.41831932773109248</v>
      </c>
      <c r="J58" s="10">
        <f t="shared" si="1"/>
        <v>440.33613445378154</v>
      </c>
      <c r="K58" s="10">
        <f t="shared" si="2"/>
        <v>524</v>
      </c>
      <c r="L58" s="12"/>
      <c r="M58" s="13"/>
      <c r="N58" s="62">
        <f t="shared" si="3"/>
        <v>524</v>
      </c>
      <c r="O58" s="13"/>
      <c r="P58" s="13"/>
      <c r="Q58" s="13"/>
      <c r="R58" s="13"/>
      <c r="S58" s="13"/>
      <c r="T58" s="13"/>
      <c r="U58" s="13"/>
      <c r="V58" s="13"/>
      <c r="W58" s="11"/>
    </row>
    <row r="59" spans="1:23" ht="66" x14ac:dyDescent="0.3">
      <c r="A59" s="6">
        <v>56</v>
      </c>
      <c r="B59" s="56" t="s">
        <v>168</v>
      </c>
      <c r="C59" s="56" t="s">
        <v>168</v>
      </c>
      <c r="D59" s="60" t="s">
        <v>5</v>
      </c>
      <c r="E59" s="51" t="s">
        <v>111</v>
      </c>
      <c r="F59" s="52" t="s">
        <v>191</v>
      </c>
      <c r="G59" s="52">
        <v>200</v>
      </c>
      <c r="H59" s="10">
        <v>2.5378151260504205</v>
      </c>
      <c r="I59" s="10">
        <f t="shared" si="0"/>
        <v>0.48218487394957987</v>
      </c>
      <c r="J59" s="10">
        <f t="shared" si="1"/>
        <v>507.56302521008411</v>
      </c>
      <c r="K59" s="10">
        <f t="shared" si="2"/>
        <v>604.00000000000011</v>
      </c>
      <c r="L59" s="12"/>
      <c r="M59" s="13"/>
      <c r="N59" s="62">
        <f t="shared" si="3"/>
        <v>604.00000000000011</v>
      </c>
      <c r="O59" s="13"/>
      <c r="P59" s="13"/>
      <c r="Q59" s="13"/>
      <c r="R59" s="13"/>
      <c r="S59" s="13"/>
      <c r="T59" s="13"/>
      <c r="U59" s="13"/>
      <c r="V59" s="13"/>
      <c r="W59" s="11"/>
    </row>
    <row r="60" spans="1:23" ht="66" x14ac:dyDescent="0.3">
      <c r="A60" s="6">
        <v>57</v>
      </c>
      <c r="B60" s="56" t="s">
        <v>169</v>
      </c>
      <c r="C60" s="56" t="s">
        <v>169</v>
      </c>
      <c r="D60" s="60" t="s">
        <v>5</v>
      </c>
      <c r="E60" s="51" t="s">
        <v>111</v>
      </c>
      <c r="F60" s="52" t="s">
        <v>191</v>
      </c>
      <c r="G60" s="52">
        <v>100</v>
      </c>
      <c r="H60" s="10">
        <v>2.8487394957983194</v>
      </c>
      <c r="I60" s="10">
        <f t="shared" si="0"/>
        <v>0.5412605042016807</v>
      </c>
      <c r="J60" s="10">
        <f t="shared" si="1"/>
        <v>284.87394957983196</v>
      </c>
      <c r="K60" s="10">
        <f t="shared" si="2"/>
        <v>339</v>
      </c>
      <c r="L60" s="12"/>
      <c r="M60" s="13"/>
      <c r="N60" s="62">
        <f t="shared" si="3"/>
        <v>339</v>
      </c>
      <c r="O60" s="13"/>
      <c r="P60" s="13"/>
      <c r="Q60" s="13"/>
      <c r="R60" s="13"/>
      <c r="S60" s="13"/>
      <c r="T60" s="13"/>
      <c r="U60" s="13"/>
      <c r="V60" s="13"/>
      <c r="W60" s="11"/>
    </row>
    <row r="61" spans="1:23" ht="66" x14ac:dyDescent="0.3">
      <c r="A61" s="6">
        <v>58</v>
      </c>
      <c r="B61" s="56" t="s">
        <v>170</v>
      </c>
      <c r="C61" s="56" t="s">
        <v>170</v>
      </c>
      <c r="D61" s="60" t="s">
        <v>5</v>
      </c>
      <c r="E61" s="51" t="s">
        <v>111</v>
      </c>
      <c r="F61" s="52" t="s">
        <v>191</v>
      </c>
      <c r="G61" s="52">
        <v>100</v>
      </c>
      <c r="H61" s="10">
        <v>1.596638655462185</v>
      </c>
      <c r="I61" s="10">
        <f t="shared" si="0"/>
        <v>0.30336134453781516</v>
      </c>
      <c r="J61" s="10">
        <f t="shared" si="1"/>
        <v>159.66386554621849</v>
      </c>
      <c r="K61" s="10">
        <f t="shared" si="2"/>
        <v>190</v>
      </c>
      <c r="L61" s="12"/>
      <c r="M61" s="13"/>
      <c r="N61" s="62">
        <f t="shared" si="3"/>
        <v>190</v>
      </c>
      <c r="O61" s="13"/>
      <c r="P61" s="13"/>
      <c r="Q61" s="13"/>
      <c r="R61" s="13"/>
      <c r="S61" s="13"/>
      <c r="T61" s="13"/>
      <c r="U61" s="13"/>
      <c r="V61" s="13"/>
      <c r="W61" s="11"/>
    </row>
    <row r="62" spans="1:23" ht="66" x14ac:dyDescent="0.3">
      <c r="A62" s="6">
        <v>59</v>
      </c>
      <c r="B62" s="56" t="s">
        <v>171</v>
      </c>
      <c r="C62" s="56" t="s">
        <v>171</v>
      </c>
      <c r="D62" s="60" t="s">
        <v>5</v>
      </c>
      <c r="E62" s="51" t="s">
        <v>111</v>
      </c>
      <c r="F62" s="52" t="s">
        <v>191</v>
      </c>
      <c r="G62" s="52">
        <v>100</v>
      </c>
      <c r="H62" s="10">
        <v>2.3529411764705883</v>
      </c>
      <c r="I62" s="10">
        <f t="shared" si="0"/>
        <v>0.44705882352941179</v>
      </c>
      <c r="J62" s="10">
        <f t="shared" si="1"/>
        <v>235.29411764705884</v>
      </c>
      <c r="K62" s="10">
        <f t="shared" si="2"/>
        <v>280</v>
      </c>
      <c r="L62" s="12"/>
      <c r="M62" s="13"/>
      <c r="N62" s="62">
        <f t="shared" si="3"/>
        <v>280</v>
      </c>
      <c r="O62" s="13"/>
      <c r="P62" s="13"/>
      <c r="Q62" s="13"/>
      <c r="R62" s="13"/>
      <c r="S62" s="13"/>
      <c r="T62" s="13"/>
      <c r="U62" s="13"/>
      <c r="V62" s="13"/>
      <c r="W62" s="11"/>
    </row>
    <row r="63" spans="1:23" ht="66" x14ac:dyDescent="0.3">
      <c r="A63" s="6">
        <v>60</v>
      </c>
      <c r="B63" s="56" t="s">
        <v>172</v>
      </c>
      <c r="C63" s="56" t="s">
        <v>172</v>
      </c>
      <c r="D63" s="60" t="s">
        <v>5</v>
      </c>
      <c r="E63" s="51" t="s">
        <v>111</v>
      </c>
      <c r="F63" s="52" t="s">
        <v>191</v>
      </c>
      <c r="G63" s="52">
        <v>100</v>
      </c>
      <c r="H63" s="10">
        <v>2</v>
      </c>
      <c r="I63" s="10">
        <f t="shared" si="0"/>
        <v>0.38</v>
      </c>
      <c r="J63" s="10">
        <f t="shared" si="1"/>
        <v>200</v>
      </c>
      <c r="K63" s="10">
        <f t="shared" si="2"/>
        <v>238</v>
      </c>
      <c r="L63" s="12"/>
      <c r="M63" s="13"/>
      <c r="N63" s="62">
        <f t="shared" si="3"/>
        <v>238</v>
      </c>
      <c r="O63" s="13"/>
      <c r="P63" s="13"/>
      <c r="Q63" s="13"/>
      <c r="R63" s="13"/>
      <c r="S63" s="13"/>
      <c r="T63" s="13"/>
      <c r="U63" s="13"/>
      <c r="V63" s="13"/>
      <c r="W63" s="11"/>
    </row>
    <row r="64" spans="1:23" ht="66" x14ac:dyDescent="0.3">
      <c r="A64" s="6">
        <v>61</v>
      </c>
      <c r="B64" s="56" t="s">
        <v>173</v>
      </c>
      <c r="C64" s="56" t="s">
        <v>173</v>
      </c>
      <c r="D64" s="60" t="s">
        <v>5</v>
      </c>
      <c r="E64" s="51" t="s">
        <v>111</v>
      </c>
      <c r="F64" s="52" t="s">
        <v>191</v>
      </c>
      <c r="G64" s="52">
        <v>40</v>
      </c>
      <c r="H64" s="10">
        <v>11.033613445378153</v>
      </c>
      <c r="I64" s="10">
        <f t="shared" si="0"/>
        <v>2.0963865546218492</v>
      </c>
      <c r="J64" s="10">
        <f t="shared" si="1"/>
        <v>441.3445378151261</v>
      </c>
      <c r="K64" s="10">
        <f t="shared" si="2"/>
        <v>525.20000000000005</v>
      </c>
      <c r="L64" s="12"/>
      <c r="M64" s="13"/>
      <c r="N64" s="62">
        <f t="shared" si="3"/>
        <v>525.20000000000005</v>
      </c>
      <c r="O64" s="13"/>
      <c r="P64" s="13"/>
      <c r="Q64" s="13"/>
      <c r="R64" s="13"/>
      <c r="S64" s="13"/>
      <c r="T64" s="13"/>
      <c r="U64" s="13"/>
      <c r="V64" s="13"/>
      <c r="W64" s="11"/>
    </row>
    <row r="65" spans="1:23" ht="66" x14ac:dyDescent="0.3">
      <c r="A65" s="6">
        <v>62</v>
      </c>
      <c r="B65" s="56" t="s">
        <v>174</v>
      </c>
      <c r="C65" s="56" t="s">
        <v>174</v>
      </c>
      <c r="D65" s="60" t="s">
        <v>5</v>
      </c>
      <c r="E65" s="51" t="s">
        <v>111</v>
      </c>
      <c r="F65" s="52" t="s">
        <v>191</v>
      </c>
      <c r="G65" s="52">
        <v>200</v>
      </c>
      <c r="H65" s="10">
        <v>3.5966386554621854</v>
      </c>
      <c r="I65" s="10">
        <f t="shared" si="0"/>
        <v>0.68336134453781527</v>
      </c>
      <c r="J65" s="10">
        <f t="shared" si="1"/>
        <v>719.32773109243703</v>
      </c>
      <c r="K65" s="10">
        <f t="shared" si="2"/>
        <v>856</v>
      </c>
      <c r="L65" s="12"/>
      <c r="M65" s="13"/>
      <c r="N65" s="62">
        <f t="shared" si="3"/>
        <v>856</v>
      </c>
      <c r="O65" s="13"/>
      <c r="P65" s="13"/>
      <c r="Q65" s="13"/>
      <c r="R65" s="13"/>
      <c r="S65" s="13"/>
      <c r="T65" s="13"/>
      <c r="U65" s="13"/>
      <c r="V65" s="13"/>
      <c r="W65" s="11"/>
    </row>
    <row r="66" spans="1:23" ht="66" x14ac:dyDescent="0.3">
      <c r="A66" s="6">
        <v>63</v>
      </c>
      <c r="B66" s="56" t="s">
        <v>175</v>
      </c>
      <c r="C66" s="56" t="s">
        <v>175</v>
      </c>
      <c r="D66" s="60" t="s">
        <v>5</v>
      </c>
      <c r="E66" s="51" t="s">
        <v>111</v>
      </c>
      <c r="F66" s="52" t="s">
        <v>191</v>
      </c>
      <c r="G66" s="52">
        <v>200</v>
      </c>
      <c r="H66" s="10">
        <v>3.2605042016806722</v>
      </c>
      <c r="I66" s="10">
        <f t="shared" si="0"/>
        <v>0.61949579831932777</v>
      </c>
      <c r="J66" s="10">
        <f t="shared" si="1"/>
        <v>652.10084033613441</v>
      </c>
      <c r="K66" s="10">
        <f t="shared" si="2"/>
        <v>775.99999999999989</v>
      </c>
      <c r="L66" s="12"/>
      <c r="M66" s="13"/>
      <c r="N66" s="62">
        <f t="shared" si="3"/>
        <v>775.99999999999989</v>
      </c>
      <c r="O66" s="13"/>
      <c r="P66" s="13"/>
      <c r="Q66" s="13"/>
      <c r="R66" s="13"/>
      <c r="S66" s="13"/>
      <c r="T66" s="13"/>
      <c r="U66" s="13"/>
      <c r="V66" s="13"/>
      <c r="W66" s="11"/>
    </row>
    <row r="67" spans="1:23" ht="66" x14ac:dyDescent="0.3">
      <c r="A67" s="6">
        <v>64</v>
      </c>
      <c r="B67" s="56" t="s">
        <v>176</v>
      </c>
      <c r="C67" s="56" t="s">
        <v>176</v>
      </c>
      <c r="D67" s="60" t="s">
        <v>5</v>
      </c>
      <c r="E67" s="51" t="s">
        <v>111</v>
      </c>
      <c r="F67" s="52" t="s">
        <v>191</v>
      </c>
      <c r="G67" s="52">
        <v>200</v>
      </c>
      <c r="H67" s="10">
        <v>8.302521008403362</v>
      </c>
      <c r="I67" s="10">
        <f t="shared" si="0"/>
        <v>1.5774789915966387</v>
      </c>
      <c r="J67" s="10">
        <f t="shared" si="1"/>
        <v>1660.5042016806724</v>
      </c>
      <c r="K67" s="10">
        <f t="shared" si="2"/>
        <v>1976</v>
      </c>
      <c r="L67" s="12"/>
      <c r="M67" s="13"/>
      <c r="N67" s="62">
        <f t="shared" si="3"/>
        <v>1976</v>
      </c>
      <c r="O67" s="13"/>
      <c r="P67" s="13"/>
      <c r="Q67" s="13"/>
      <c r="R67" s="13"/>
      <c r="S67" s="13"/>
      <c r="T67" s="13"/>
      <c r="U67" s="13"/>
      <c r="V67" s="13"/>
      <c r="W67" s="11"/>
    </row>
    <row r="68" spans="1:23" ht="66" x14ac:dyDescent="0.3">
      <c r="A68" s="6">
        <v>65</v>
      </c>
      <c r="B68" s="56" t="s">
        <v>177</v>
      </c>
      <c r="C68" s="56" t="s">
        <v>177</v>
      </c>
      <c r="D68" s="60" t="s">
        <v>5</v>
      </c>
      <c r="E68" s="51" t="s">
        <v>111</v>
      </c>
      <c r="F68" s="52" t="s">
        <v>191</v>
      </c>
      <c r="G68" s="52">
        <v>200</v>
      </c>
      <c r="H68" s="10">
        <v>4.1008403361344543</v>
      </c>
      <c r="I68" s="10">
        <f t="shared" si="0"/>
        <v>0.77915966386554636</v>
      </c>
      <c r="J68" s="10">
        <f t="shared" si="1"/>
        <v>820.16806722689091</v>
      </c>
      <c r="K68" s="10">
        <f t="shared" si="2"/>
        <v>976.00000000000011</v>
      </c>
      <c r="L68" s="12"/>
      <c r="M68" s="13"/>
      <c r="N68" s="62">
        <f t="shared" si="3"/>
        <v>976.00000000000011</v>
      </c>
      <c r="O68" s="13"/>
      <c r="P68" s="13"/>
      <c r="Q68" s="13"/>
      <c r="R68" s="13"/>
      <c r="S68" s="13"/>
      <c r="T68" s="13"/>
      <c r="U68" s="13"/>
      <c r="V68" s="13"/>
      <c r="W68" s="11"/>
    </row>
    <row r="69" spans="1:23" ht="66" x14ac:dyDescent="0.3">
      <c r="A69" s="6">
        <v>66</v>
      </c>
      <c r="B69" s="56" t="s">
        <v>178</v>
      </c>
      <c r="C69" s="56" t="s">
        <v>178</v>
      </c>
      <c r="D69" s="60" t="s">
        <v>5</v>
      </c>
      <c r="E69" s="51" t="s">
        <v>111</v>
      </c>
      <c r="F69" s="52" t="s">
        <v>191</v>
      </c>
      <c r="G69" s="52">
        <v>200</v>
      </c>
      <c r="H69" s="10">
        <v>4.1008403361344543</v>
      </c>
      <c r="I69" s="10">
        <f t="shared" ref="I69:I81" si="4">H69*0.19</f>
        <v>0.77915966386554636</v>
      </c>
      <c r="J69" s="10">
        <f t="shared" ref="J69:J81" si="5">G69*H69</f>
        <v>820.16806722689091</v>
      </c>
      <c r="K69" s="10">
        <f t="shared" ref="K69:K81" si="6">J69*1.19</f>
        <v>976.00000000000011</v>
      </c>
      <c r="L69" s="12"/>
      <c r="M69" s="13"/>
      <c r="N69" s="62">
        <f t="shared" ref="N69:N81" si="7">K69</f>
        <v>976.00000000000011</v>
      </c>
      <c r="O69" s="13"/>
      <c r="P69" s="13"/>
      <c r="Q69" s="13"/>
      <c r="R69" s="13"/>
      <c r="S69" s="13"/>
      <c r="T69" s="13"/>
      <c r="U69" s="13"/>
      <c r="V69" s="13"/>
      <c r="W69" s="11"/>
    </row>
    <row r="70" spans="1:23" ht="66" x14ac:dyDescent="0.3">
      <c r="A70" s="6">
        <v>67</v>
      </c>
      <c r="B70" s="56" t="s">
        <v>179</v>
      </c>
      <c r="C70" s="56" t="s">
        <v>179</v>
      </c>
      <c r="D70" s="60" t="s">
        <v>5</v>
      </c>
      <c r="E70" s="51" t="s">
        <v>111</v>
      </c>
      <c r="F70" s="52" t="s">
        <v>191</v>
      </c>
      <c r="G70" s="52">
        <v>200</v>
      </c>
      <c r="H70" s="10">
        <v>4.8067226890756301</v>
      </c>
      <c r="I70" s="10">
        <f t="shared" si="4"/>
        <v>0.9132773109243697</v>
      </c>
      <c r="J70" s="10">
        <f t="shared" si="5"/>
        <v>961.34453781512605</v>
      </c>
      <c r="K70" s="10">
        <f t="shared" si="6"/>
        <v>1144</v>
      </c>
      <c r="L70" s="12"/>
      <c r="M70" s="13"/>
      <c r="N70" s="62">
        <f t="shared" si="7"/>
        <v>1144</v>
      </c>
      <c r="O70" s="13"/>
      <c r="P70" s="13"/>
      <c r="Q70" s="13"/>
      <c r="R70" s="13"/>
      <c r="S70" s="13"/>
      <c r="T70" s="13"/>
      <c r="U70" s="13"/>
      <c r="V70" s="13"/>
      <c r="W70" s="11"/>
    </row>
    <row r="71" spans="1:23" ht="66" x14ac:dyDescent="0.3">
      <c r="A71" s="6">
        <v>68</v>
      </c>
      <c r="B71" s="56" t="s">
        <v>180</v>
      </c>
      <c r="C71" s="56" t="s">
        <v>180</v>
      </c>
      <c r="D71" s="60" t="s">
        <v>5</v>
      </c>
      <c r="E71" s="51" t="s">
        <v>111</v>
      </c>
      <c r="F71" s="52" t="s">
        <v>191</v>
      </c>
      <c r="G71" s="52">
        <v>200</v>
      </c>
      <c r="H71" s="10">
        <v>4.8067226890756301</v>
      </c>
      <c r="I71" s="10">
        <f t="shared" si="4"/>
        <v>0.9132773109243697</v>
      </c>
      <c r="J71" s="10">
        <f t="shared" si="5"/>
        <v>961.34453781512605</v>
      </c>
      <c r="K71" s="10">
        <f t="shared" si="6"/>
        <v>1144</v>
      </c>
      <c r="L71" s="12"/>
      <c r="M71" s="13"/>
      <c r="N71" s="62">
        <f t="shared" si="7"/>
        <v>1144</v>
      </c>
      <c r="O71" s="13"/>
      <c r="P71" s="13"/>
      <c r="Q71" s="13"/>
      <c r="R71" s="13"/>
      <c r="S71" s="13"/>
      <c r="T71" s="13"/>
      <c r="U71" s="13"/>
      <c r="V71" s="13"/>
      <c r="W71" s="11"/>
    </row>
    <row r="72" spans="1:23" ht="66" x14ac:dyDescent="0.3">
      <c r="A72" s="6">
        <v>69</v>
      </c>
      <c r="B72" s="56" t="s">
        <v>181</v>
      </c>
      <c r="C72" s="56" t="s">
        <v>181</v>
      </c>
      <c r="D72" s="60" t="s">
        <v>5</v>
      </c>
      <c r="E72" s="51" t="s">
        <v>111</v>
      </c>
      <c r="F72" s="52" t="s">
        <v>191</v>
      </c>
      <c r="G72" s="52">
        <v>200</v>
      </c>
      <c r="H72" s="10">
        <v>7.8991596638655466</v>
      </c>
      <c r="I72" s="10">
        <f t="shared" si="4"/>
        <v>1.5008403361344538</v>
      </c>
      <c r="J72" s="10">
        <f t="shared" si="5"/>
        <v>1579.8319327731092</v>
      </c>
      <c r="K72" s="10">
        <f t="shared" si="6"/>
        <v>1879.9999999999998</v>
      </c>
      <c r="L72" s="12"/>
      <c r="M72" s="13"/>
      <c r="N72" s="62">
        <f t="shared" si="7"/>
        <v>1879.9999999999998</v>
      </c>
      <c r="O72" s="13"/>
      <c r="P72" s="13"/>
      <c r="Q72" s="13"/>
      <c r="R72" s="13"/>
      <c r="S72" s="13"/>
      <c r="T72" s="13"/>
      <c r="U72" s="13"/>
      <c r="V72" s="13"/>
      <c r="W72" s="11"/>
    </row>
    <row r="73" spans="1:23" ht="66" x14ac:dyDescent="0.3">
      <c r="A73" s="6">
        <v>70</v>
      </c>
      <c r="B73" s="56" t="s">
        <v>182</v>
      </c>
      <c r="C73" s="56" t="s">
        <v>182</v>
      </c>
      <c r="D73" s="60" t="s">
        <v>5</v>
      </c>
      <c r="E73" s="51" t="s">
        <v>111</v>
      </c>
      <c r="F73" s="52" t="s">
        <v>191</v>
      </c>
      <c r="G73" s="52">
        <v>200</v>
      </c>
      <c r="H73" s="10">
        <v>3.8991596638655461</v>
      </c>
      <c r="I73" s="10">
        <f t="shared" si="4"/>
        <v>0.74084033613445377</v>
      </c>
      <c r="J73" s="10">
        <f t="shared" si="5"/>
        <v>779.8319327731092</v>
      </c>
      <c r="K73" s="10">
        <f t="shared" si="6"/>
        <v>927.99999999999989</v>
      </c>
      <c r="L73" s="12"/>
      <c r="M73" s="13"/>
      <c r="N73" s="62">
        <f t="shared" si="7"/>
        <v>927.99999999999989</v>
      </c>
      <c r="O73" s="13"/>
      <c r="P73" s="13"/>
      <c r="Q73" s="13"/>
      <c r="R73" s="13"/>
      <c r="S73" s="13"/>
      <c r="T73" s="13"/>
      <c r="U73" s="13"/>
      <c r="V73" s="13"/>
      <c r="W73" s="11"/>
    </row>
    <row r="74" spans="1:23" ht="66" x14ac:dyDescent="0.3">
      <c r="A74" s="6">
        <v>71</v>
      </c>
      <c r="B74" s="56" t="s">
        <v>197</v>
      </c>
      <c r="C74" s="56" t="s">
        <v>183</v>
      </c>
      <c r="D74" s="60" t="s">
        <v>5</v>
      </c>
      <c r="E74" s="51" t="s">
        <v>111</v>
      </c>
      <c r="F74" s="52" t="s">
        <v>191</v>
      </c>
      <c r="G74" s="52">
        <v>35</v>
      </c>
      <c r="H74" s="10">
        <v>40</v>
      </c>
      <c r="I74" s="10">
        <f t="shared" si="4"/>
        <v>7.6</v>
      </c>
      <c r="J74" s="10">
        <f t="shared" si="5"/>
        <v>1400</v>
      </c>
      <c r="K74" s="10">
        <f t="shared" si="6"/>
        <v>1666</v>
      </c>
      <c r="L74" s="12"/>
      <c r="M74" s="13"/>
      <c r="N74" s="62">
        <f t="shared" si="7"/>
        <v>1666</v>
      </c>
      <c r="O74" s="13"/>
      <c r="P74" s="13"/>
      <c r="Q74" s="13"/>
      <c r="R74" s="13"/>
      <c r="S74" s="13"/>
      <c r="T74" s="13"/>
      <c r="U74" s="13"/>
      <c r="V74" s="13"/>
      <c r="W74" s="11"/>
    </row>
    <row r="75" spans="1:23" ht="66" x14ac:dyDescent="0.3">
      <c r="A75" s="6">
        <v>72</v>
      </c>
      <c r="B75" s="56" t="s">
        <v>196</v>
      </c>
      <c r="C75" s="56" t="s">
        <v>184</v>
      </c>
      <c r="D75" s="60" t="s">
        <v>5</v>
      </c>
      <c r="E75" s="51" t="s">
        <v>111</v>
      </c>
      <c r="F75" s="52" t="s">
        <v>191</v>
      </c>
      <c r="G75" s="52">
        <v>35</v>
      </c>
      <c r="H75" s="10">
        <v>81</v>
      </c>
      <c r="I75" s="10">
        <f t="shared" si="4"/>
        <v>15.39</v>
      </c>
      <c r="J75" s="10">
        <f t="shared" si="5"/>
        <v>2835</v>
      </c>
      <c r="K75" s="10">
        <f t="shared" si="6"/>
        <v>3373.6499999999996</v>
      </c>
      <c r="L75" s="12"/>
      <c r="M75" s="13"/>
      <c r="N75" s="62">
        <f t="shared" si="7"/>
        <v>3373.6499999999996</v>
      </c>
      <c r="O75" s="13"/>
      <c r="P75" s="13"/>
      <c r="Q75" s="13"/>
      <c r="R75" s="13"/>
      <c r="S75" s="13"/>
      <c r="T75" s="13"/>
      <c r="U75" s="13"/>
      <c r="V75" s="13"/>
      <c r="W75" s="11"/>
    </row>
    <row r="76" spans="1:23" ht="66" x14ac:dyDescent="0.3">
      <c r="A76" s="6">
        <v>73</v>
      </c>
      <c r="B76" s="56" t="s">
        <v>195</v>
      </c>
      <c r="C76" s="56" t="s">
        <v>185</v>
      </c>
      <c r="D76" s="60" t="s">
        <v>5</v>
      </c>
      <c r="E76" s="51" t="s">
        <v>111</v>
      </c>
      <c r="F76" s="52" t="s">
        <v>191</v>
      </c>
      <c r="G76" s="52">
        <v>20</v>
      </c>
      <c r="H76" s="10">
        <v>23.000000000000004</v>
      </c>
      <c r="I76" s="10">
        <f t="shared" si="4"/>
        <v>4.370000000000001</v>
      </c>
      <c r="J76" s="10">
        <f t="shared" si="5"/>
        <v>460.00000000000006</v>
      </c>
      <c r="K76" s="10">
        <f t="shared" si="6"/>
        <v>547.40000000000009</v>
      </c>
      <c r="L76" s="12"/>
      <c r="M76" s="13"/>
      <c r="N76" s="62">
        <f t="shared" si="7"/>
        <v>547.40000000000009</v>
      </c>
      <c r="O76" s="13"/>
      <c r="P76" s="13"/>
      <c r="Q76" s="13"/>
      <c r="R76" s="13"/>
      <c r="S76" s="13"/>
      <c r="T76" s="13"/>
      <c r="U76" s="13"/>
      <c r="V76" s="13"/>
      <c r="W76" s="11"/>
    </row>
    <row r="77" spans="1:23" ht="66" x14ac:dyDescent="0.3">
      <c r="A77" s="6">
        <v>74</v>
      </c>
      <c r="B77" s="56" t="s">
        <v>186</v>
      </c>
      <c r="C77" s="56" t="s">
        <v>186</v>
      </c>
      <c r="D77" s="60" t="s">
        <v>5</v>
      </c>
      <c r="E77" s="51" t="s">
        <v>111</v>
      </c>
      <c r="F77" s="52" t="s">
        <v>191</v>
      </c>
      <c r="G77" s="52">
        <v>20</v>
      </c>
      <c r="H77" s="10">
        <v>20.277310924369747</v>
      </c>
      <c r="I77" s="10">
        <f t="shared" si="4"/>
        <v>3.8526890756302521</v>
      </c>
      <c r="J77" s="10">
        <f t="shared" si="5"/>
        <v>405.54621848739492</v>
      </c>
      <c r="K77" s="10">
        <f t="shared" si="6"/>
        <v>482.59999999999997</v>
      </c>
      <c r="L77" s="12"/>
      <c r="M77" s="13"/>
      <c r="N77" s="62">
        <f t="shared" si="7"/>
        <v>482.59999999999997</v>
      </c>
      <c r="O77" s="13"/>
      <c r="P77" s="13"/>
      <c r="Q77" s="13"/>
      <c r="R77" s="13"/>
      <c r="S77" s="13"/>
      <c r="T77" s="13"/>
      <c r="U77" s="13"/>
      <c r="V77" s="13"/>
      <c r="W77" s="11"/>
    </row>
    <row r="78" spans="1:23" ht="66" x14ac:dyDescent="0.3">
      <c r="A78" s="6">
        <v>75</v>
      </c>
      <c r="B78" s="56" t="s">
        <v>187</v>
      </c>
      <c r="C78" s="56" t="s">
        <v>187</v>
      </c>
      <c r="D78" s="60" t="s">
        <v>5</v>
      </c>
      <c r="E78" s="51" t="s">
        <v>111</v>
      </c>
      <c r="F78" s="52" t="s">
        <v>191</v>
      </c>
      <c r="G78" s="52">
        <v>1</v>
      </c>
      <c r="H78" s="10">
        <v>12636.974789915967</v>
      </c>
      <c r="I78" s="10">
        <f t="shared" si="4"/>
        <v>2401.0252100840335</v>
      </c>
      <c r="J78" s="10">
        <f t="shared" si="5"/>
        <v>12636.974789915967</v>
      </c>
      <c r="K78" s="10">
        <f t="shared" si="6"/>
        <v>15038</v>
      </c>
      <c r="L78" s="12"/>
      <c r="M78" s="13"/>
      <c r="N78" s="62">
        <f t="shared" si="7"/>
        <v>15038</v>
      </c>
      <c r="O78" s="13"/>
      <c r="P78" s="13"/>
      <c r="Q78" s="13"/>
      <c r="R78" s="13"/>
      <c r="S78" s="13"/>
      <c r="T78" s="13"/>
      <c r="U78" s="13"/>
      <c r="V78" s="13"/>
      <c r="W78" s="11"/>
    </row>
    <row r="79" spans="1:23" ht="66" x14ac:dyDescent="0.3">
      <c r="A79" s="6">
        <v>76</v>
      </c>
      <c r="B79" s="56" t="s">
        <v>194</v>
      </c>
      <c r="C79" s="56" t="s">
        <v>188</v>
      </c>
      <c r="D79" s="60" t="s">
        <v>5</v>
      </c>
      <c r="E79" s="51" t="s">
        <v>111</v>
      </c>
      <c r="F79" s="52" t="s">
        <v>191</v>
      </c>
      <c r="G79" s="52">
        <v>1</v>
      </c>
      <c r="H79" s="10">
        <v>4688.9411764705883</v>
      </c>
      <c r="I79" s="10">
        <f t="shared" si="4"/>
        <v>890.89882352941174</v>
      </c>
      <c r="J79" s="10">
        <f t="shared" si="5"/>
        <v>4688.9411764705883</v>
      </c>
      <c r="K79" s="10">
        <f t="shared" si="6"/>
        <v>5579.84</v>
      </c>
      <c r="L79" s="12"/>
      <c r="M79" s="13"/>
      <c r="N79" s="62">
        <f t="shared" si="7"/>
        <v>5579.84</v>
      </c>
      <c r="O79" s="13"/>
      <c r="P79" s="13"/>
      <c r="Q79" s="13"/>
      <c r="R79" s="13"/>
      <c r="S79" s="13"/>
      <c r="T79" s="13"/>
      <c r="U79" s="13"/>
      <c r="V79" s="13"/>
      <c r="W79" s="11"/>
    </row>
    <row r="80" spans="1:23" ht="66" x14ac:dyDescent="0.3">
      <c r="A80" s="6">
        <v>77</v>
      </c>
      <c r="B80" s="56" t="s">
        <v>193</v>
      </c>
      <c r="C80" s="56" t="s">
        <v>189</v>
      </c>
      <c r="D80" s="60" t="s">
        <v>5</v>
      </c>
      <c r="E80" s="51" t="s">
        <v>111</v>
      </c>
      <c r="F80" s="52" t="s">
        <v>191</v>
      </c>
      <c r="G80" s="52">
        <v>1</v>
      </c>
      <c r="H80" s="10">
        <v>2940.3277310924368</v>
      </c>
      <c r="I80" s="10">
        <f t="shared" si="4"/>
        <v>558.66226890756298</v>
      </c>
      <c r="J80" s="10">
        <f t="shared" si="5"/>
        <v>2940.3277310924368</v>
      </c>
      <c r="K80" s="10">
        <f t="shared" si="6"/>
        <v>3498.99</v>
      </c>
      <c r="L80" s="12"/>
      <c r="M80" s="13"/>
      <c r="N80" s="62">
        <f t="shared" si="7"/>
        <v>3498.99</v>
      </c>
      <c r="O80" s="13"/>
      <c r="P80" s="13"/>
      <c r="Q80" s="13"/>
      <c r="R80" s="13"/>
      <c r="S80" s="13"/>
      <c r="T80" s="13"/>
      <c r="U80" s="13"/>
      <c r="V80" s="13"/>
      <c r="W80" s="11"/>
    </row>
    <row r="81" spans="1:23" ht="66.75" thickBot="1" x14ac:dyDescent="0.35">
      <c r="A81" s="6">
        <v>78</v>
      </c>
      <c r="B81" s="56" t="s">
        <v>192</v>
      </c>
      <c r="C81" s="56" t="s">
        <v>190</v>
      </c>
      <c r="D81" s="60" t="s">
        <v>5</v>
      </c>
      <c r="E81" s="51" t="s">
        <v>111</v>
      </c>
      <c r="F81" s="52" t="s">
        <v>191</v>
      </c>
      <c r="G81" s="52">
        <v>1</v>
      </c>
      <c r="H81" s="10">
        <v>3115.9495798319331</v>
      </c>
      <c r="I81" s="10">
        <f t="shared" si="4"/>
        <v>592.03042016806728</v>
      </c>
      <c r="J81" s="10">
        <f t="shared" si="5"/>
        <v>3115.9495798319331</v>
      </c>
      <c r="K81" s="10">
        <f t="shared" si="6"/>
        <v>3707.98</v>
      </c>
      <c r="L81" s="12"/>
      <c r="M81" s="13"/>
      <c r="N81" s="62">
        <f t="shared" si="7"/>
        <v>3707.98</v>
      </c>
      <c r="O81" s="13"/>
      <c r="P81" s="13"/>
      <c r="Q81" s="13"/>
      <c r="R81" s="13"/>
      <c r="S81" s="13"/>
      <c r="T81" s="13"/>
      <c r="U81" s="13"/>
      <c r="V81" s="13"/>
      <c r="W81" s="11"/>
    </row>
    <row r="82" spans="1:23" s="1" customFormat="1" ht="18.75" thickBot="1" x14ac:dyDescent="0.4">
      <c r="A82" s="97" t="s">
        <v>52</v>
      </c>
      <c r="B82" s="98"/>
      <c r="C82" s="98"/>
      <c r="D82" s="98"/>
      <c r="E82" s="98"/>
      <c r="F82" s="98"/>
      <c r="G82" s="98"/>
      <c r="H82" s="98"/>
      <c r="I82" s="99"/>
      <c r="J82" s="36">
        <f t="shared" ref="J82:W82" si="8">SUM(J4:J81)</f>
        <v>93090.151260504179</v>
      </c>
      <c r="K82" s="36">
        <f t="shared" si="8"/>
        <v>110777.27999999998</v>
      </c>
      <c r="L82" s="35">
        <f t="shared" si="8"/>
        <v>0</v>
      </c>
      <c r="M82" s="36">
        <f t="shared" si="8"/>
        <v>0</v>
      </c>
      <c r="N82" s="36">
        <f t="shared" si="8"/>
        <v>110777.27999999998</v>
      </c>
      <c r="O82" s="36">
        <f t="shared" si="8"/>
        <v>0</v>
      </c>
      <c r="P82" s="36">
        <f t="shared" si="8"/>
        <v>0</v>
      </c>
      <c r="Q82" s="36">
        <f t="shared" si="8"/>
        <v>0</v>
      </c>
      <c r="R82" s="36">
        <f t="shared" si="8"/>
        <v>0</v>
      </c>
      <c r="S82" s="36">
        <f t="shared" si="8"/>
        <v>0</v>
      </c>
      <c r="T82" s="36">
        <f t="shared" si="8"/>
        <v>0</v>
      </c>
      <c r="U82" s="36">
        <f t="shared" si="8"/>
        <v>0</v>
      </c>
      <c r="V82" s="36">
        <f t="shared" si="8"/>
        <v>0</v>
      </c>
      <c r="W82" s="37">
        <f t="shared" si="8"/>
        <v>0</v>
      </c>
    </row>
    <row r="83" spans="1:23" ht="15.75" customHeight="1" x14ac:dyDescent="0.3">
      <c r="A83" s="113" t="s">
        <v>54</v>
      </c>
      <c r="B83" s="114"/>
      <c r="C83" s="114"/>
      <c r="D83" s="114"/>
      <c r="E83" s="114"/>
      <c r="F83" s="114"/>
      <c r="G83" s="114"/>
      <c r="H83" s="114"/>
      <c r="I83" s="114"/>
      <c r="J83" s="114"/>
      <c r="K83" s="114"/>
      <c r="L83" s="14"/>
      <c r="M83" s="15"/>
      <c r="N83" s="15"/>
      <c r="O83" s="15"/>
      <c r="P83" s="15"/>
      <c r="Q83" s="15"/>
      <c r="R83" s="15"/>
      <c r="S83" s="15"/>
      <c r="T83" s="15"/>
      <c r="U83" s="15"/>
      <c r="V83" s="15"/>
      <c r="W83" s="16"/>
    </row>
    <row r="84" spans="1:23" ht="33" x14ac:dyDescent="0.3">
      <c r="A84" s="6">
        <v>21</v>
      </c>
      <c r="B84" s="56" t="s">
        <v>72</v>
      </c>
      <c r="C84" s="56" t="s">
        <v>74</v>
      </c>
      <c r="D84" s="47" t="s">
        <v>4</v>
      </c>
      <c r="E84" s="52" t="s">
        <v>111</v>
      </c>
      <c r="F84" s="52" t="s">
        <v>63</v>
      </c>
      <c r="G84" s="52">
        <v>12</v>
      </c>
      <c r="H84" s="10">
        <f>(37000-SUM(K85:K88))/1.19/G84</f>
        <v>2041.4565826330534</v>
      </c>
      <c r="I84" s="10">
        <f>H84*19%</f>
        <v>387.87675070028013</v>
      </c>
      <c r="J84" s="10">
        <f>G84*H84</f>
        <v>24497.478991596639</v>
      </c>
      <c r="K84" s="10">
        <f>G84*(H84+I84)</f>
        <v>29152</v>
      </c>
      <c r="L84" s="61">
        <f>H84+I84</f>
        <v>2429.3333333333335</v>
      </c>
      <c r="M84" s="62">
        <f>L84</f>
        <v>2429.3333333333335</v>
      </c>
      <c r="N84" s="62">
        <f t="shared" ref="N84:W84" si="9">M84</f>
        <v>2429.3333333333335</v>
      </c>
      <c r="O84" s="62">
        <f t="shared" si="9"/>
        <v>2429.3333333333335</v>
      </c>
      <c r="P84" s="62">
        <f t="shared" si="9"/>
        <v>2429.3333333333335</v>
      </c>
      <c r="Q84" s="62">
        <f t="shared" si="9"/>
        <v>2429.3333333333335</v>
      </c>
      <c r="R84" s="62">
        <f t="shared" si="9"/>
        <v>2429.3333333333335</v>
      </c>
      <c r="S84" s="62">
        <f t="shared" si="9"/>
        <v>2429.3333333333335</v>
      </c>
      <c r="T84" s="62">
        <f t="shared" si="9"/>
        <v>2429.3333333333335</v>
      </c>
      <c r="U84" s="62">
        <f t="shared" si="9"/>
        <v>2429.3333333333335</v>
      </c>
      <c r="V84" s="62">
        <f t="shared" si="9"/>
        <v>2429.3333333333335</v>
      </c>
      <c r="W84" s="62">
        <f t="shared" si="9"/>
        <v>2429.3333333333335</v>
      </c>
    </row>
    <row r="85" spans="1:23" x14ac:dyDescent="0.3">
      <c r="A85" s="18">
        <v>22</v>
      </c>
      <c r="B85" s="7" t="s">
        <v>61</v>
      </c>
      <c r="C85" s="7" t="s">
        <v>209</v>
      </c>
      <c r="D85" s="8" t="s">
        <v>1</v>
      </c>
      <c r="E85" s="51" t="s">
        <v>111</v>
      </c>
      <c r="F85" s="51" t="s">
        <v>63</v>
      </c>
      <c r="G85" s="51">
        <v>6</v>
      </c>
      <c r="H85" s="9">
        <v>374</v>
      </c>
      <c r="I85" s="9"/>
      <c r="J85" s="9">
        <f>G85*H85</f>
        <v>2244</v>
      </c>
      <c r="K85" s="9">
        <f>G85*(H85+I85)</f>
        <v>2244</v>
      </c>
      <c r="L85" s="89">
        <f>H85</f>
        <v>374</v>
      </c>
      <c r="M85" s="62">
        <f t="shared" ref="M85:Q85" si="10">L85</f>
        <v>374</v>
      </c>
      <c r="N85" s="62">
        <f t="shared" si="10"/>
        <v>374</v>
      </c>
      <c r="O85" s="62">
        <f t="shared" si="10"/>
        <v>374</v>
      </c>
      <c r="P85" s="62">
        <f t="shared" si="10"/>
        <v>374</v>
      </c>
      <c r="Q85" s="62">
        <f t="shared" si="10"/>
        <v>374</v>
      </c>
      <c r="R85" s="21"/>
      <c r="S85" s="21"/>
      <c r="T85" s="21"/>
      <c r="U85" s="21"/>
      <c r="V85" s="21"/>
      <c r="W85" s="19"/>
    </row>
    <row r="86" spans="1:23" ht="82.5" x14ac:dyDescent="0.3">
      <c r="A86" s="18">
        <v>23</v>
      </c>
      <c r="B86" s="83" t="s">
        <v>64</v>
      </c>
      <c r="C86" s="7" t="s">
        <v>209</v>
      </c>
      <c r="D86" s="8" t="s">
        <v>2</v>
      </c>
      <c r="E86" s="51" t="s">
        <v>111</v>
      </c>
      <c r="F86" s="51" t="s">
        <v>63</v>
      </c>
      <c r="G86" s="51">
        <v>6</v>
      </c>
      <c r="H86" s="9">
        <f>654-H85</f>
        <v>280</v>
      </c>
      <c r="I86" s="9"/>
      <c r="J86" s="9">
        <f t="shared" ref="J86" si="11">G86*H86</f>
        <v>1680</v>
      </c>
      <c r="K86" s="9">
        <f t="shared" ref="K86" si="12">G86*(H86+I86)</f>
        <v>1680</v>
      </c>
      <c r="L86" s="89">
        <f t="shared" ref="L86:L88" si="13">H86</f>
        <v>280</v>
      </c>
      <c r="M86" s="62">
        <f t="shared" ref="M86:Q86" si="14">L86</f>
        <v>280</v>
      </c>
      <c r="N86" s="62">
        <f t="shared" si="14"/>
        <v>280</v>
      </c>
      <c r="O86" s="62">
        <f t="shared" si="14"/>
        <v>280</v>
      </c>
      <c r="P86" s="62">
        <f t="shared" si="14"/>
        <v>280</v>
      </c>
      <c r="Q86" s="62">
        <f t="shared" si="14"/>
        <v>280</v>
      </c>
      <c r="R86" s="21"/>
      <c r="S86" s="21"/>
      <c r="T86" s="21"/>
      <c r="U86" s="21"/>
      <c r="V86" s="21"/>
      <c r="W86" s="19"/>
    </row>
    <row r="87" spans="1:23" x14ac:dyDescent="0.3">
      <c r="A87" s="18">
        <v>24</v>
      </c>
      <c r="B87" s="7" t="s">
        <v>61</v>
      </c>
      <c r="C87" s="7" t="s">
        <v>209</v>
      </c>
      <c r="D87" s="8" t="s">
        <v>1</v>
      </c>
      <c r="E87" s="51" t="s">
        <v>111</v>
      </c>
      <c r="F87" s="51" t="s">
        <v>63</v>
      </c>
      <c r="G87" s="51">
        <v>6</v>
      </c>
      <c r="H87" s="9">
        <v>374</v>
      </c>
      <c r="I87" s="9"/>
      <c r="J87" s="9">
        <f>G87*H87</f>
        <v>2244</v>
      </c>
      <c r="K87" s="9">
        <f>G87*(H87+I87)</f>
        <v>2244</v>
      </c>
      <c r="L87" s="89">
        <f t="shared" si="13"/>
        <v>374</v>
      </c>
      <c r="M87" s="62">
        <f t="shared" ref="M87:Q87" si="15">L87</f>
        <v>374</v>
      </c>
      <c r="N87" s="62">
        <f t="shared" si="15"/>
        <v>374</v>
      </c>
      <c r="O87" s="62">
        <f t="shared" si="15"/>
        <v>374</v>
      </c>
      <c r="P87" s="62">
        <f t="shared" si="15"/>
        <v>374</v>
      </c>
      <c r="Q87" s="62">
        <f t="shared" si="15"/>
        <v>374</v>
      </c>
      <c r="R87" s="21"/>
      <c r="S87" s="21"/>
      <c r="T87" s="21"/>
      <c r="U87" s="21"/>
      <c r="V87" s="21"/>
      <c r="W87" s="19"/>
    </row>
    <row r="88" spans="1:23" ht="82.5" x14ac:dyDescent="0.3">
      <c r="A88" s="18">
        <v>25</v>
      </c>
      <c r="B88" s="83" t="s">
        <v>64</v>
      </c>
      <c r="C88" s="7" t="s">
        <v>209</v>
      </c>
      <c r="D88" s="8" t="s">
        <v>2</v>
      </c>
      <c r="E88" s="51" t="s">
        <v>111</v>
      </c>
      <c r="F88" s="51" t="s">
        <v>63</v>
      </c>
      <c r="G88" s="51">
        <v>6</v>
      </c>
      <c r="H88" s="9">
        <f>654-H87</f>
        <v>280</v>
      </c>
      <c r="I88" s="9"/>
      <c r="J88" s="9">
        <f t="shared" ref="J88" si="16">G88*H88</f>
        <v>1680</v>
      </c>
      <c r="K88" s="9">
        <f t="shared" ref="K88" si="17">G88*(H88+I88)</f>
        <v>1680</v>
      </c>
      <c r="L88" s="89">
        <f t="shared" si="13"/>
        <v>280</v>
      </c>
      <c r="M88" s="62">
        <f t="shared" ref="M88:Q88" si="18">L88</f>
        <v>280</v>
      </c>
      <c r="N88" s="62">
        <f t="shared" si="18"/>
        <v>280</v>
      </c>
      <c r="O88" s="62">
        <f t="shared" si="18"/>
        <v>280</v>
      </c>
      <c r="P88" s="62">
        <f t="shared" si="18"/>
        <v>280</v>
      </c>
      <c r="Q88" s="62">
        <f t="shared" si="18"/>
        <v>280</v>
      </c>
      <c r="R88" s="21"/>
      <c r="S88" s="21"/>
      <c r="T88" s="21"/>
      <c r="U88" s="21"/>
      <c r="V88" s="21"/>
      <c r="W88" s="19"/>
    </row>
    <row r="89" spans="1:23" x14ac:dyDescent="0.3">
      <c r="A89" s="18">
        <v>26</v>
      </c>
      <c r="B89" s="56"/>
      <c r="C89" s="56"/>
      <c r="D89" s="60"/>
      <c r="E89" s="51"/>
      <c r="F89" s="52"/>
      <c r="G89" s="52"/>
      <c r="H89" s="10"/>
      <c r="I89" s="10"/>
      <c r="J89" s="10"/>
      <c r="K89" s="10"/>
      <c r="L89" s="12"/>
      <c r="M89" s="13"/>
      <c r="N89" s="13"/>
      <c r="O89" s="13"/>
      <c r="P89" s="13"/>
      <c r="Q89" s="13"/>
      <c r="R89" s="13"/>
      <c r="S89" s="13"/>
      <c r="T89" s="13"/>
      <c r="U89" s="13"/>
      <c r="V89" s="13"/>
      <c r="W89" s="11"/>
    </row>
    <row r="90" spans="1:23" x14ac:dyDescent="0.3">
      <c r="A90" s="18">
        <v>27</v>
      </c>
      <c r="B90" s="56"/>
      <c r="C90" s="56"/>
      <c r="D90" s="60"/>
      <c r="E90" s="51"/>
      <c r="F90" s="52"/>
      <c r="G90" s="52"/>
      <c r="H90" s="10"/>
      <c r="I90" s="10"/>
      <c r="J90" s="10"/>
      <c r="K90" s="10"/>
      <c r="L90" s="12"/>
      <c r="M90" s="13"/>
      <c r="N90" s="13"/>
      <c r="O90" s="13"/>
      <c r="P90" s="13"/>
      <c r="Q90" s="13"/>
      <c r="R90" s="13"/>
      <c r="S90" s="13"/>
      <c r="T90" s="13"/>
      <c r="U90" s="13"/>
      <c r="V90" s="13"/>
      <c r="W90" s="11"/>
    </row>
    <row r="91" spans="1:23" x14ac:dyDescent="0.3">
      <c r="A91" s="18">
        <v>28</v>
      </c>
      <c r="B91" s="56"/>
      <c r="C91" s="56"/>
      <c r="D91" s="60"/>
      <c r="E91" s="51"/>
      <c r="F91" s="52"/>
      <c r="G91" s="52"/>
      <c r="H91" s="10"/>
      <c r="I91" s="10"/>
      <c r="J91" s="10"/>
      <c r="K91" s="10"/>
      <c r="L91" s="12"/>
      <c r="M91" s="13"/>
      <c r="N91" s="13"/>
      <c r="O91" s="13"/>
      <c r="P91" s="13"/>
      <c r="Q91" s="13"/>
      <c r="R91" s="13"/>
      <c r="S91" s="13"/>
      <c r="T91" s="13"/>
      <c r="U91" s="13"/>
      <c r="V91" s="13"/>
      <c r="W91" s="11"/>
    </row>
    <row r="92" spans="1:23" x14ac:dyDescent="0.3">
      <c r="A92" s="18">
        <v>29</v>
      </c>
      <c r="B92" s="56"/>
      <c r="C92" s="56"/>
      <c r="D92" s="60"/>
      <c r="E92" s="51"/>
      <c r="F92" s="52"/>
      <c r="G92" s="52"/>
      <c r="H92" s="10"/>
      <c r="I92" s="10"/>
      <c r="J92" s="10"/>
      <c r="K92" s="10"/>
      <c r="L92" s="12"/>
      <c r="M92" s="13"/>
      <c r="N92" s="13"/>
      <c r="O92" s="13"/>
      <c r="P92" s="13"/>
      <c r="Q92" s="13"/>
      <c r="R92" s="13"/>
      <c r="S92" s="13"/>
      <c r="T92" s="13"/>
      <c r="U92" s="13"/>
      <c r="V92" s="13"/>
      <c r="W92" s="11"/>
    </row>
    <row r="93" spans="1:23" ht="17.25" thickBot="1" x14ac:dyDescent="0.35">
      <c r="A93" s="18">
        <v>30</v>
      </c>
      <c r="B93" s="59"/>
      <c r="C93" s="59"/>
      <c r="D93" s="60"/>
      <c r="E93" s="51"/>
      <c r="F93" s="53"/>
      <c r="G93" s="53"/>
      <c r="H93" s="22"/>
      <c r="I93" s="22"/>
      <c r="J93" s="23"/>
      <c r="K93" s="23"/>
      <c r="L93" s="25"/>
      <c r="M93" s="26"/>
      <c r="N93" s="26"/>
      <c r="O93" s="26"/>
      <c r="P93" s="26"/>
      <c r="Q93" s="26"/>
      <c r="R93" s="26"/>
      <c r="S93" s="26"/>
      <c r="T93" s="26"/>
      <c r="U93" s="26"/>
      <c r="V93" s="26"/>
      <c r="W93" s="24"/>
    </row>
    <row r="94" spans="1:23" s="1" customFormat="1" ht="18.75" thickBot="1" x14ac:dyDescent="0.4">
      <c r="A94" s="97" t="s">
        <v>53</v>
      </c>
      <c r="B94" s="98"/>
      <c r="C94" s="98"/>
      <c r="D94" s="98"/>
      <c r="E94" s="98"/>
      <c r="F94" s="98"/>
      <c r="G94" s="98"/>
      <c r="H94" s="98"/>
      <c r="I94" s="99"/>
      <c r="J94" s="36">
        <f>SUM(J84:J93)</f>
        <v>32345.478991596639</v>
      </c>
      <c r="K94" s="36">
        <f t="shared" ref="K94:W94" si="19">SUM(K84:K93)</f>
        <v>37000</v>
      </c>
      <c r="L94" s="35">
        <f t="shared" si="19"/>
        <v>3737.3333333333335</v>
      </c>
      <c r="M94" s="36">
        <f t="shared" si="19"/>
        <v>3737.3333333333335</v>
      </c>
      <c r="N94" s="36">
        <f t="shared" si="19"/>
        <v>3737.3333333333335</v>
      </c>
      <c r="O94" s="36">
        <f t="shared" si="19"/>
        <v>3737.3333333333335</v>
      </c>
      <c r="P94" s="36">
        <f t="shared" si="19"/>
        <v>3737.3333333333335</v>
      </c>
      <c r="Q94" s="36">
        <f t="shared" si="19"/>
        <v>3737.3333333333335</v>
      </c>
      <c r="R94" s="36">
        <f t="shared" si="19"/>
        <v>2429.3333333333335</v>
      </c>
      <c r="S94" s="36">
        <f t="shared" si="19"/>
        <v>2429.3333333333335</v>
      </c>
      <c r="T94" s="36">
        <f t="shared" si="19"/>
        <v>2429.3333333333335</v>
      </c>
      <c r="U94" s="36">
        <f t="shared" si="19"/>
        <v>2429.3333333333335</v>
      </c>
      <c r="V94" s="36">
        <f t="shared" si="19"/>
        <v>2429.3333333333335</v>
      </c>
      <c r="W94" s="37">
        <f t="shared" si="19"/>
        <v>2429.3333333333335</v>
      </c>
    </row>
    <row r="95" spans="1:23" s="1" customFormat="1" ht="18.75" thickBot="1" x14ac:dyDescent="0.4">
      <c r="A95" s="115" t="s">
        <v>47</v>
      </c>
      <c r="B95" s="116"/>
      <c r="C95" s="116"/>
      <c r="D95" s="116"/>
      <c r="E95" s="116"/>
      <c r="F95" s="116"/>
      <c r="G95" s="116"/>
      <c r="H95" s="116"/>
      <c r="I95" s="117"/>
      <c r="J95" s="38">
        <f>J82+J94</f>
        <v>125435.63025210082</v>
      </c>
      <c r="K95" s="39">
        <f t="shared" ref="K95:M95" si="20">K82+K94</f>
        <v>147777.27999999997</v>
      </c>
      <c r="L95" s="38">
        <f t="shared" si="20"/>
        <v>3737.3333333333335</v>
      </c>
      <c r="M95" s="39">
        <f t="shared" si="20"/>
        <v>3737.3333333333335</v>
      </c>
      <c r="N95" s="39">
        <f t="shared" ref="N95" si="21">N82+N94</f>
        <v>114514.61333333331</v>
      </c>
      <c r="O95" s="39">
        <f t="shared" ref="O95" si="22">O82+O94</f>
        <v>3737.3333333333335</v>
      </c>
      <c r="P95" s="39">
        <f t="shared" ref="P95" si="23">P82+P94</f>
        <v>3737.3333333333335</v>
      </c>
      <c r="Q95" s="39">
        <f t="shared" ref="Q95" si="24">Q82+Q94</f>
        <v>3737.3333333333335</v>
      </c>
      <c r="R95" s="39">
        <f t="shared" ref="R95" si="25">R82+R94</f>
        <v>2429.3333333333335</v>
      </c>
      <c r="S95" s="39">
        <f t="shared" ref="S95" si="26">S82+S94</f>
        <v>2429.3333333333335</v>
      </c>
      <c r="T95" s="39">
        <f t="shared" ref="T95" si="27">T82+T94</f>
        <v>2429.3333333333335</v>
      </c>
      <c r="U95" s="39">
        <f t="shared" ref="U95" si="28">U82+U94</f>
        <v>2429.3333333333335</v>
      </c>
      <c r="V95" s="39">
        <f t="shared" ref="V95" si="29">V82+V94</f>
        <v>2429.3333333333335</v>
      </c>
      <c r="W95" s="40">
        <f>W82+W94</f>
        <v>2429.3333333333335</v>
      </c>
    </row>
    <row r="96" spans="1:23" ht="17.25" thickBot="1" x14ac:dyDescent="0.35"/>
    <row r="97" spans="1:11" ht="27" customHeight="1" thickBot="1" x14ac:dyDescent="0.35">
      <c r="A97" s="108" t="s">
        <v>49</v>
      </c>
      <c r="B97" s="109"/>
      <c r="C97" s="109"/>
      <c r="D97" s="110"/>
      <c r="E97" s="30">
        <f>E98+E99</f>
        <v>148000</v>
      </c>
      <c r="F97" s="31" t="s">
        <v>50</v>
      </c>
    </row>
    <row r="98" spans="1:11" ht="38.25" customHeight="1" x14ac:dyDescent="0.3">
      <c r="A98" s="102" t="s">
        <v>56</v>
      </c>
      <c r="B98" s="103"/>
      <c r="C98" s="103"/>
      <c r="D98" s="103"/>
      <c r="E98" s="41">
        <v>111000</v>
      </c>
      <c r="F98" s="42" t="s">
        <v>50</v>
      </c>
    </row>
    <row r="99" spans="1:11" s="88" customFormat="1" ht="58.5" customHeight="1" thickBot="1" x14ac:dyDescent="0.3">
      <c r="A99" s="106" t="s">
        <v>57</v>
      </c>
      <c r="B99" s="107"/>
      <c r="C99" s="107"/>
      <c r="D99" s="107"/>
      <c r="E99" s="84">
        <v>37000</v>
      </c>
      <c r="F99" s="85" t="s">
        <v>50</v>
      </c>
      <c r="G99" s="86"/>
      <c r="H99" s="87"/>
      <c r="I99" s="87"/>
      <c r="J99" s="87"/>
      <c r="K99" s="87"/>
    </row>
  </sheetData>
  <mergeCells count="20">
    <mergeCell ref="A99:D99"/>
    <mergeCell ref="A97:D97"/>
    <mergeCell ref="A3:K3"/>
    <mergeCell ref="A83:K83"/>
    <mergeCell ref="A82:I82"/>
    <mergeCell ref="A95:I95"/>
    <mergeCell ref="A1:A2"/>
    <mergeCell ref="A94:I94"/>
    <mergeCell ref="B1:B2"/>
    <mergeCell ref="A98:D98"/>
    <mergeCell ref="I1:I2"/>
    <mergeCell ref="C1:C2"/>
    <mergeCell ref="D1:D2"/>
    <mergeCell ref="J1:J2"/>
    <mergeCell ref="K1:K2"/>
    <mergeCell ref="L1:W1"/>
    <mergeCell ref="E1:E2"/>
    <mergeCell ref="F1:F2"/>
    <mergeCell ref="G1:G2"/>
    <mergeCell ref="H1:H2"/>
  </mergeCells>
  <pageMargins left="0.25" right="0.25" top="0.75" bottom="0.75" header="0.3" footer="0.3"/>
  <pageSetup paperSize="8" scale="5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D4:D81 D84:D93</xm:sqref>
        </x14:dataValidation>
        <x14:dataValidation type="list" allowBlank="1" showInputMessage="1" showErrorMessage="1">
          <x14:formula1>
            <xm:f>'Cheltuieli Eligibile'!$B$40:$B$41</xm:f>
          </x14:formula1>
          <xm:sqref>E84:E93 E4:E81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opLeftCell="D1" zoomScale="70" zoomScaleNormal="70" workbookViewId="0">
      <pane ySplit="2" topLeftCell="A17" activePane="bottomLeft" state="frozen"/>
      <selection pane="bottomLeft" activeCell="W22" sqref="W22"/>
    </sheetView>
  </sheetViews>
  <sheetFormatPr defaultRowHeight="16.5" x14ac:dyDescent="0.3"/>
  <cols>
    <col min="1" max="1" width="5.85546875" style="5" customWidth="1"/>
    <col min="2" max="2" width="33.5703125" style="5" customWidth="1"/>
    <col min="3" max="3" width="27.7109375" style="5" bestFit="1" customWidth="1"/>
    <col min="4" max="4" width="34.85546875" style="5" customWidth="1"/>
    <col min="5" max="5" width="11.140625" style="27" customWidth="1"/>
    <col min="6" max="6" width="13.140625" style="28" customWidth="1"/>
    <col min="7" max="7" width="11.42578125" style="27" customWidth="1"/>
    <col min="8" max="8" width="13.5703125" style="29" customWidth="1"/>
    <col min="9" max="9" width="13.42578125" style="29" customWidth="1"/>
    <col min="10" max="10" width="13.5703125" style="29" customWidth="1"/>
    <col min="11" max="11" width="14.5703125" style="29" customWidth="1"/>
    <col min="12" max="12" width="12" style="5" bestFit="1" customWidth="1"/>
    <col min="13" max="22" width="10.7109375" style="5" bestFit="1" customWidth="1"/>
    <col min="23" max="23" width="12" style="5" bestFit="1" customWidth="1"/>
    <col min="24" max="16384" width="9.140625" style="5"/>
  </cols>
  <sheetData>
    <row r="1" spans="1:23" ht="16.5" customHeight="1" x14ac:dyDescent="0.3">
      <c r="A1" s="95" t="s">
        <v>48</v>
      </c>
      <c r="B1" s="100" t="s">
        <v>26</v>
      </c>
      <c r="C1" s="100" t="s">
        <v>51</v>
      </c>
      <c r="D1" s="104" t="s">
        <v>27</v>
      </c>
      <c r="E1" s="90" t="s">
        <v>31</v>
      </c>
      <c r="F1" s="90" t="s">
        <v>30</v>
      </c>
      <c r="G1" s="90" t="s">
        <v>29</v>
      </c>
      <c r="H1" s="90" t="s">
        <v>28</v>
      </c>
      <c r="I1" s="90" t="s">
        <v>32</v>
      </c>
      <c r="J1" s="90" t="s">
        <v>33</v>
      </c>
      <c r="K1" s="90" t="s">
        <v>34</v>
      </c>
      <c r="L1" s="92" t="s">
        <v>58</v>
      </c>
      <c r="M1" s="93"/>
      <c r="N1" s="93"/>
      <c r="O1" s="93"/>
      <c r="P1" s="93"/>
      <c r="Q1" s="93"/>
      <c r="R1" s="93"/>
      <c r="S1" s="93"/>
      <c r="T1" s="93"/>
      <c r="U1" s="93"/>
      <c r="V1" s="93"/>
      <c r="W1" s="94"/>
    </row>
    <row r="2" spans="1:23" ht="16.5" customHeight="1" thickBot="1" x14ac:dyDescent="0.35">
      <c r="A2" s="96"/>
      <c r="B2" s="101"/>
      <c r="C2" s="101"/>
      <c r="D2" s="105"/>
      <c r="E2" s="91"/>
      <c r="F2" s="91"/>
      <c r="G2" s="91"/>
      <c r="H2" s="91"/>
      <c r="I2" s="91"/>
      <c r="J2" s="91"/>
      <c r="K2" s="91"/>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x14ac:dyDescent="0.3">
      <c r="A3" s="111" t="s">
        <v>55</v>
      </c>
      <c r="B3" s="112"/>
      <c r="C3" s="112"/>
      <c r="D3" s="112"/>
      <c r="E3" s="112"/>
      <c r="F3" s="112"/>
      <c r="G3" s="112"/>
      <c r="H3" s="112"/>
      <c r="I3" s="112"/>
      <c r="J3" s="112"/>
      <c r="K3" s="112"/>
      <c r="L3" s="63"/>
      <c r="M3" s="64"/>
      <c r="N3" s="64"/>
      <c r="O3" s="64"/>
      <c r="P3" s="64"/>
      <c r="Q3" s="64"/>
      <c r="R3" s="64"/>
      <c r="S3" s="64"/>
      <c r="T3" s="64"/>
      <c r="U3" s="64"/>
      <c r="V3" s="64"/>
      <c r="W3" s="65"/>
    </row>
    <row r="4" spans="1:23" x14ac:dyDescent="0.3">
      <c r="A4" s="6">
        <v>1</v>
      </c>
      <c r="B4" s="7" t="s">
        <v>61</v>
      </c>
      <c r="C4" s="7" t="s">
        <v>62</v>
      </c>
      <c r="D4" s="8" t="s">
        <v>1</v>
      </c>
      <c r="E4" s="51" t="s">
        <v>111</v>
      </c>
      <c r="F4" s="52" t="s">
        <v>63</v>
      </c>
      <c r="G4" s="52">
        <v>12</v>
      </c>
      <c r="H4" s="10">
        <v>1500</v>
      </c>
      <c r="I4" s="10"/>
      <c r="J4" s="10">
        <f>G4*H4</f>
        <v>18000</v>
      </c>
      <c r="K4" s="10">
        <f>G4*(H4+I4)</f>
        <v>18000</v>
      </c>
      <c r="L4" s="61">
        <f>$H4</f>
        <v>1500</v>
      </c>
      <c r="M4" s="62">
        <f t="shared" ref="M4:W4" si="0">$H4</f>
        <v>1500</v>
      </c>
      <c r="N4" s="62">
        <f t="shared" si="0"/>
        <v>1500</v>
      </c>
      <c r="O4" s="62">
        <f t="shared" si="0"/>
        <v>1500</v>
      </c>
      <c r="P4" s="62">
        <f t="shared" si="0"/>
        <v>1500</v>
      </c>
      <c r="Q4" s="62">
        <f t="shared" si="0"/>
        <v>1500</v>
      </c>
      <c r="R4" s="62">
        <f t="shared" si="0"/>
        <v>1500</v>
      </c>
      <c r="S4" s="62">
        <f t="shared" si="0"/>
        <v>1500</v>
      </c>
      <c r="T4" s="62">
        <f t="shared" si="0"/>
        <v>1500</v>
      </c>
      <c r="U4" s="62">
        <f t="shared" si="0"/>
        <v>1500</v>
      </c>
      <c r="V4" s="62">
        <f t="shared" si="0"/>
        <v>1500</v>
      </c>
      <c r="W4" s="57">
        <f t="shared" si="0"/>
        <v>1500</v>
      </c>
    </row>
    <row r="5" spans="1:23" ht="82.5" x14ac:dyDescent="0.3">
      <c r="A5" s="6">
        <v>2</v>
      </c>
      <c r="B5" s="54" t="s">
        <v>64</v>
      </c>
      <c r="C5" s="55" t="s">
        <v>62</v>
      </c>
      <c r="D5" s="8" t="s">
        <v>2</v>
      </c>
      <c r="E5" s="51" t="s">
        <v>111</v>
      </c>
      <c r="F5" s="52" t="s">
        <v>63</v>
      </c>
      <c r="G5" s="52">
        <v>12</v>
      </c>
      <c r="H5" s="10">
        <v>1064</v>
      </c>
      <c r="I5" s="10"/>
      <c r="J5" s="10">
        <f t="shared" ref="J5:J18" si="1">G5*H5</f>
        <v>12768</v>
      </c>
      <c r="K5" s="10">
        <f t="shared" ref="K5:K18" si="2">G5*(H5+I5)</f>
        <v>12768</v>
      </c>
      <c r="L5" s="61">
        <f t="shared" ref="L5:W10" si="3">$H5</f>
        <v>1064</v>
      </c>
      <c r="M5" s="62">
        <f t="shared" si="3"/>
        <v>1064</v>
      </c>
      <c r="N5" s="62">
        <f t="shared" si="3"/>
        <v>1064</v>
      </c>
      <c r="O5" s="62">
        <f t="shared" si="3"/>
        <v>1064</v>
      </c>
      <c r="P5" s="62">
        <f t="shared" si="3"/>
        <v>1064</v>
      </c>
      <c r="Q5" s="62">
        <f t="shared" si="3"/>
        <v>1064</v>
      </c>
      <c r="R5" s="62">
        <f t="shared" si="3"/>
        <v>1064</v>
      </c>
      <c r="S5" s="62">
        <f t="shared" si="3"/>
        <v>1064</v>
      </c>
      <c r="T5" s="62">
        <f t="shared" si="3"/>
        <v>1064</v>
      </c>
      <c r="U5" s="62">
        <f t="shared" si="3"/>
        <v>1064</v>
      </c>
      <c r="V5" s="62">
        <f t="shared" si="3"/>
        <v>1064</v>
      </c>
      <c r="W5" s="57">
        <f t="shared" si="3"/>
        <v>1064</v>
      </c>
    </row>
    <row r="6" spans="1:23" x14ac:dyDescent="0.3">
      <c r="A6" s="6">
        <v>3</v>
      </c>
      <c r="B6" s="55" t="s">
        <v>65</v>
      </c>
      <c r="C6" s="55" t="s">
        <v>62</v>
      </c>
      <c r="D6" s="8" t="s">
        <v>1</v>
      </c>
      <c r="E6" s="51" t="s">
        <v>111</v>
      </c>
      <c r="F6" s="52" t="s">
        <v>63</v>
      </c>
      <c r="G6" s="52">
        <v>12</v>
      </c>
      <c r="H6" s="10">
        <v>1500</v>
      </c>
      <c r="I6" s="10"/>
      <c r="J6" s="10">
        <f t="shared" si="1"/>
        <v>18000</v>
      </c>
      <c r="K6" s="10">
        <f t="shared" si="2"/>
        <v>18000</v>
      </c>
      <c r="L6" s="61">
        <f t="shared" si="3"/>
        <v>1500</v>
      </c>
      <c r="M6" s="62">
        <f t="shared" si="3"/>
        <v>1500</v>
      </c>
      <c r="N6" s="62">
        <f t="shared" si="3"/>
        <v>1500</v>
      </c>
      <c r="O6" s="62">
        <f t="shared" si="3"/>
        <v>1500</v>
      </c>
      <c r="P6" s="62">
        <f t="shared" si="3"/>
        <v>1500</v>
      </c>
      <c r="Q6" s="62">
        <f t="shared" si="3"/>
        <v>1500</v>
      </c>
      <c r="R6" s="62">
        <f t="shared" si="3"/>
        <v>1500</v>
      </c>
      <c r="S6" s="62">
        <f t="shared" si="3"/>
        <v>1500</v>
      </c>
      <c r="T6" s="62">
        <f t="shared" si="3"/>
        <v>1500</v>
      </c>
      <c r="U6" s="62">
        <f t="shared" si="3"/>
        <v>1500</v>
      </c>
      <c r="V6" s="62">
        <f t="shared" si="3"/>
        <v>1500</v>
      </c>
      <c r="W6" s="57">
        <f t="shared" si="3"/>
        <v>1500</v>
      </c>
    </row>
    <row r="7" spans="1:23" ht="82.5" x14ac:dyDescent="0.3">
      <c r="A7" s="6">
        <v>4</v>
      </c>
      <c r="B7" s="54" t="s">
        <v>66</v>
      </c>
      <c r="C7" s="55" t="s">
        <v>62</v>
      </c>
      <c r="D7" s="8" t="s">
        <v>2</v>
      </c>
      <c r="E7" s="51" t="s">
        <v>111</v>
      </c>
      <c r="F7" s="52" t="s">
        <v>63</v>
      </c>
      <c r="G7" s="52">
        <v>12</v>
      </c>
      <c r="H7" s="10">
        <v>1064</v>
      </c>
      <c r="I7" s="10"/>
      <c r="J7" s="10">
        <f t="shared" si="1"/>
        <v>12768</v>
      </c>
      <c r="K7" s="10">
        <f t="shared" si="2"/>
        <v>12768</v>
      </c>
      <c r="L7" s="61">
        <f t="shared" si="3"/>
        <v>1064</v>
      </c>
      <c r="M7" s="62">
        <f t="shared" si="3"/>
        <v>1064</v>
      </c>
      <c r="N7" s="62">
        <f t="shared" si="3"/>
        <v>1064</v>
      </c>
      <c r="O7" s="62">
        <f t="shared" si="3"/>
        <v>1064</v>
      </c>
      <c r="P7" s="62">
        <f t="shared" si="3"/>
        <v>1064</v>
      </c>
      <c r="Q7" s="62">
        <f t="shared" si="3"/>
        <v>1064</v>
      </c>
      <c r="R7" s="62">
        <f t="shared" si="3"/>
        <v>1064</v>
      </c>
      <c r="S7" s="62">
        <f t="shared" si="3"/>
        <v>1064</v>
      </c>
      <c r="T7" s="62">
        <f t="shared" si="3"/>
        <v>1064</v>
      </c>
      <c r="U7" s="62">
        <f t="shared" si="3"/>
        <v>1064</v>
      </c>
      <c r="V7" s="62">
        <f t="shared" si="3"/>
        <v>1064</v>
      </c>
      <c r="W7" s="57">
        <f t="shared" si="3"/>
        <v>1064</v>
      </c>
    </row>
    <row r="8" spans="1:23" ht="132" x14ac:dyDescent="0.3">
      <c r="A8" s="6">
        <v>5</v>
      </c>
      <c r="B8" s="55" t="s">
        <v>67</v>
      </c>
      <c r="C8" s="55" t="s">
        <v>68</v>
      </c>
      <c r="D8" s="8" t="s">
        <v>5</v>
      </c>
      <c r="E8" s="51" t="s">
        <v>111</v>
      </c>
      <c r="F8" s="52" t="s">
        <v>69</v>
      </c>
      <c r="G8" s="52">
        <v>1</v>
      </c>
      <c r="H8" s="10">
        <v>23000</v>
      </c>
      <c r="I8" s="10">
        <f>H8*19%</f>
        <v>4370</v>
      </c>
      <c r="J8" s="10">
        <f t="shared" si="1"/>
        <v>23000</v>
      </c>
      <c r="K8" s="10">
        <f t="shared" si="2"/>
        <v>27370</v>
      </c>
      <c r="L8" s="61">
        <f>$K8</f>
        <v>27370</v>
      </c>
      <c r="M8" s="13"/>
      <c r="N8" s="13"/>
      <c r="O8" s="13"/>
      <c r="P8" s="13"/>
      <c r="Q8" s="13"/>
      <c r="R8" s="13"/>
      <c r="S8" s="13"/>
      <c r="T8" s="13"/>
      <c r="U8" s="13"/>
      <c r="V8" s="13"/>
      <c r="W8" s="11"/>
    </row>
    <row r="9" spans="1:23" ht="99" x14ac:dyDescent="0.3">
      <c r="A9" s="6">
        <v>6</v>
      </c>
      <c r="B9" s="56" t="s">
        <v>71</v>
      </c>
      <c r="C9" s="56" t="s">
        <v>74</v>
      </c>
      <c r="D9" s="8" t="s">
        <v>6</v>
      </c>
      <c r="E9" s="51" t="s">
        <v>111</v>
      </c>
      <c r="F9" s="52" t="s">
        <v>63</v>
      </c>
      <c r="G9" s="52">
        <v>12</v>
      </c>
      <c r="H9" s="10">
        <v>1000</v>
      </c>
      <c r="I9" s="10"/>
      <c r="J9" s="10">
        <f t="shared" si="1"/>
        <v>12000</v>
      </c>
      <c r="K9" s="10">
        <f t="shared" si="2"/>
        <v>12000</v>
      </c>
      <c r="L9" s="61">
        <f t="shared" si="3"/>
        <v>1000</v>
      </c>
      <c r="M9" s="62">
        <f t="shared" si="3"/>
        <v>1000</v>
      </c>
      <c r="N9" s="62">
        <f t="shared" si="3"/>
        <v>1000</v>
      </c>
      <c r="O9" s="62">
        <f t="shared" si="3"/>
        <v>1000</v>
      </c>
      <c r="P9" s="62">
        <f t="shared" si="3"/>
        <v>1000</v>
      </c>
      <c r="Q9" s="62">
        <f t="shared" si="3"/>
        <v>1000</v>
      </c>
      <c r="R9" s="62">
        <f t="shared" si="3"/>
        <v>1000</v>
      </c>
      <c r="S9" s="62">
        <f t="shared" si="3"/>
        <v>1000</v>
      </c>
      <c r="T9" s="62">
        <f t="shared" si="3"/>
        <v>1000</v>
      </c>
      <c r="U9" s="62">
        <f t="shared" si="3"/>
        <v>1000</v>
      </c>
      <c r="V9" s="62">
        <f t="shared" si="3"/>
        <v>1000</v>
      </c>
      <c r="W9" s="57">
        <f t="shared" si="3"/>
        <v>1000</v>
      </c>
    </row>
    <row r="10" spans="1:23" ht="49.5" x14ac:dyDescent="0.3">
      <c r="A10" s="6">
        <v>7</v>
      </c>
      <c r="B10" s="56" t="s">
        <v>73</v>
      </c>
      <c r="C10" s="56" t="s">
        <v>70</v>
      </c>
      <c r="D10" s="8" t="s">
        <v>12</v>
      </c>
      <c r="E10" s="51" t="s">
        <v>111</v>
      </c>
      <c r="F10" s="52" t="s">
        <v>63</v>
      </c>
      <c r="G10" s="52">
        <v>12</v>
      </c>
      <c r="H10" s="10">
        <v>200</v>
      </c>
      <c r="I10" s="10"/>
      <c r="J10" s="10">
        <f t="shared" si="1"/>
        <v>2400</v>
      </c>
      <c r="K10" s="10">
        <f t="shared" si="2"/>
        <v>2400</v>
      </c>
      <c r="L10" s="61">
        <f t="shared" si="3"/>
        <v>200</v>
      </c>
      <c r="M10" s="62">
        <f t="shared" si="3"/>
        <v>200</v>
      </c>
      <c r="N10" s="62">
        <f t="shared" si="3"/>
        <v>200</v>
      </c>
      <c r="O10" s="62">
        <f t="shared" si="3"/>
        <v>200</v>
      </c>
      <c r="P10" s="62">
        <f t="shared" si="3"/>
        <v>200</v>
      </c>
      <c r="Q10" s="62">
        <f t="shared" si="3"/>
        <v>200</v>
      </c>
      <c r="R10" s="62">
        <f t="shared" si="3"/>
        <v>200</v>
      </c>
      <c r="S10" s="62">
        <f t="shared" si="3"/>
        <v>200</v>
      </c>
      <c r="T10" s="62">
        <f t="shared" si="3"/>
        <v>200</v>
      </c>
      <c r="U10" s="62">
        <f t="shared" si="3"/>
        <v>200</v>
      </c>
      <c r="V10" s="62">
        <f t="shared" si="3"/>
        <v>200</v>
      </c>
      <c r="W10" s="57">
        <f t="shared" si="3"/>
        <v>200</v>
      </c>
    </row>
    <row r="11" spans="1:23" ht="33" x14ac:dyDescent="0.3">
      <c r="A11" s="6">
        <v>8</v>
      </c>
      <c r="B11" s="56" t="s">
        <v>75</v>
      </c>
      <c r="C11" s="56" t="s">
        <v>76</v>
      </c>
      <c r="D11" s="8" t="s">
        <v>8</v>
      </c>
      <c r="E11" s="51" t="s">
        <v>112</v>
      </c>
      <c r="F11" s="52" t="s">
        <v>63</v>
      </c>
      <c r="G11" s="52">
        <v>12</v>
      </c>
      <c r="H11" s="10">
        <v>100</v>
      </c>
      <c r="I11" s="10">
        <f>H11*19%</f>
        <v>19</v>
      </c>
      <c r="J11" s="10">
        <f t="shared" si="1"/>
        <v>1200</v>
      </c>
      <c r="K11" s="10">
        <f t="shared" si="2"/>
        <v>1428</v>
      </c>
      <c r="L11" s="61">
        <f>$H11+$I11</f>
        <v>119</v>
      </c>
      <c r="M11" s="62">
        <f t="shared" ref="M11:W14" si="4">$H11+$I11</f>
        <v>119</v>
      </c>
      <c r="N11" s="62">
        <f t="shared" si="4"/>
        <v>119</v>
      </c>
      <c r="O11" s="62">
        <f t="shared" si="4"/>
        <v>119</v>
      </c>
      <c r="P11" s="62">
        <f t="shared" si="4"/>
        <v>119</v>
      </c>
      <c r="Q11" s="62">
        <f t="shared" si="4"/>
        <v>119</v>
      </c>
      <c r="R11" s="62">
        <f t="shared" si="4"/>
        <v>119</v>
      </c>
      <c r="S11" s="62">
        <f t="shared" si="4"/>
        <v>119</v>
      </c>
      <c r="T11" s="62">
        <f t="shared" si="4"/>
        <v>119</v>
      </c>
      <c r="U11" s="62">
        <f t="shared" si="4"/>
        <v>119</v>
      </c>
      <c r="V11" s="62">
        <f t="shared" si="4"/>
        <v>119</v>
      </c>
      <c r="W11" s="57">
        <f t="shared" si="4"/>
        <v>119</v>
      </c>
    </row>
    <row r="12" spans="1:23" ht="33" x14ac:dyDescent="0.3">
      <c r="A12" s="6">
        <v>9</v>
      </c>
      <c r="B12" s="56" t="s">
        <v>75</v>
      </c>
      <c r="C12" s="56" t="s">
        <v>79</v>
      </c>
      <c r="D12" s="8" t="s">
        <v>8</v>
      </c>
      <c r="E12" s="51" t="s">
        <v>112</v>
      </c>
      <c r="F12" s="52" t="s">
        <v>63</v>
      </c>
      <c r="G12" s="52">
        <v>12</v>
      </c>
      <c r="H12" s="10">
        <v>100</v>
      </c>
      <c r="I12" s="10">
        <f>H12*19%</f>
        <v>19</v>
      </c>
      <c r="J12" s="10">
        <f t="shared" si="1"/>
        <v>1200</v>
      </c>
      <c r="K12" s="10">
        <f t="shared" si="2"/>
        <v>1428</v>
      </c>
      <c r="L12" s="61">
        <f>$H12+$I12</f>
        <v>119</v>
      </c>
      <c r="M12" s="62">
        <f t="shared" si="4"/>
        <v>119</v>
      </c>
      <c r="N12" s="62">
        <f t="shared" si="4"/>
        <v>119</v>
      </c>
      <c r="O12" s="62">
        <f t="shared" si="4"/>
        <v>119</v>
      </c>
      <c r="P12" s="62">
        <f t="shared" si="4"/>
        <v>119</v>
      </c>
      <c r="Q12" s="62">
        <f t="shared" si="4"/>
        <v>119</v>
      </c>
      <c r="R12" s="62">
        <f t="shared" si="4"/>
        <v>119</v>
      </c>
      <c r="S12" s="62">
        <f t="shared" si="4"/>
        <v>119</v>
      </c>
      <c r="T12" s="62">
        <f t="shared" si="4"/>
        <v>119</v>
      </c>
      <c r="U12" s="62">
        <f t="shared" si="4"/>
        <v>119</v>
      </c>
      <c r="V12" s="62">
        <f t="shared" si="4"/>
        <v>119</v>
      </c>
      <c r="W12" s="57">
        <f t="shared" si="4"/>
        <v>119</v>
      </c>
    </row>
    <row r="13" spans="1:23" ht="82.5" x14ac:dyDescent="0.3">
      <c r="A13" s="6">
        <v>10</v>
      </c>
      <c r="B13" s="56" t="s">
        <v>77</v>
      </c>
      <c r="C13" s="56" t="s">
        <v>78</v>
      </c>
      <c r="D13" s="8" t="s">
        <v>4</v>
      </c>
      <c r="E13" s="51" t="s">
        <v>111</v>
      </c>
      <c r="F13" s="52" t="s">
        <v>63</v>
      </c>
      <c r="G13" s="52">
        <v>12</v>
      </c>
      <c r="H13" s="10">
        <v>250</v>
      </c>
      <c r="I13" s="10">
        <f>H13*19%</f>
        <v>47.5</v>
      </c>
      <c r="J13" s="10">
        <f t="shared" ref="J13" si="5">G13*H13</f>
        <v>3000</v>
      </c>
      <c r="K13" s="10">
        <f t="shared" si="2"/>
        <v>3570</v>
      </c>
      <c r="L13" s="61">
        <f>$H13+$I13</f>
        <v>297.5</v>
      </c>
      <c r="M13" s="62">
        <f t="shared" si="4"/>
        <v>297.5</v>
      </c>
      <c r="N13" s="62">
        <f t="shared" si="4"/>
        <v>297.5</v>
      </c>
      <c r="O13" s="62">
        <f t="shared" si="4"/>
        <v>297.5</v>
      </c>
      <c r="P13" s="62">
        <f t="shared" si="4"/>
        <v>297.5</v>
      </c>
      <c r="Q13" s="62">
        <f t="shared" si="4"/>
        <v>297.5</v>
      </c>
      <c r="R13" s="62">
        <f t="shared" si="4"/>
        <v>297.5</v>
      </c>
      <c r="S13" s="62">
        <f t="shared" si="4"/>
        <v>297.5</v>
      </c>
      <c r="T13" s="62">
        <f t="shared" si="4"/>
        <v>297.5</v>
      </c>
      <c r="U13" s="62">
        <f t="shared" si="4"/>
        <v>297.5</v>
      </c>
      <c r="V13" s="62">
        <f t="shared" si="4"/>
        <v>297.5</v>
      </c>
      <c r="W13" s="57">
        <f t="shared" si="4"/>
        <v>297.5</v>
      </c>
    </row>
    <row r="14" spans="1:23" ht="132" x14ac:dyDescent="0.3">
      <c r="A14" s="6">
        <v>11</v>
      </c>
      <c r="B14" s="56" t="s">
        <v>80</v>
      </c>
      <c r="C14" s="56" t="s">
        <v>81</v>
      </c>
      <c r="D14" s="8" t="s">
        <v>5</v>
      </c>
      <c r="E14" s="51" t="s">
        <v>111</v>
      </c>
      <c r="F14" s="52" t="s">
        <v>63</v>
      </c>
      <c r="G14" s="52">
        <v>10</v>
      </c>
      <c r="H14" s="10">
        <v>106</v>
      </c>
      <c r="I14" s="10">
        <f>H14*19%</f>
        <v>20.14</v>
      </c>
      <c r="J14" s="10">
        <f t="shared" si="1"/>
        <v>1060</v>
      </c>
      <c r="K14" s="10">
        <f t="shared" si="2"/>
        <v>1261.4000000000001</v>
      </c>
      <c r="L14" s="61"/>
      <c r="M14" s="62"/>
      <c r="N14" s="62">
        <f t="shared" si="4"/>
        <v>126.14</v>
      </c>
      <c r="O14" s="62">
        <f t="shared" si="4"/>
        <v>126.14</v>
      </c>
      <c r="P14" s="62">
        <f t="shared" si="4"/>
        <v>126.14</v>
      </c>
      <c r="Q14" s="62">
        <f t="shared" si="4"/>
        <v>126.14</v>
      </c>
      <c r="R14" s="62">
        <f t="shared" si="4"/>
        <v>126.14</v>
      </c>
      <c r="S14" s="62">
        <f t="shared" si="4"/>
        <v>126.14</v>
      </c>
      <c r="T14" s="62">
        <f t="shared" si="4"/>
        <v>126.14</v>
      </c>
      <c r="U14" s="62">
        <f t="shared" si="4"/>
        <v>126.14</v>
      </c>
      <c r="V14" s="62">
        <f t="shared" si="4"/>
        <v>126.14</v>
      </c>
      <c r="W14" s="57">
        <f t="shared" si="4"/>
        <v>126.14</v>
      </c>
    </row>
    <row r="15" spans="1:23" x14ac:dyDescent="0.3">
      <c r="A15" s="6">
        <v>12</v>
      </c>
      <c r="B15" s="56"/>
      <c r="C15" s="56"/>
      <c r="D15" s="8"/>
      <c r="E15" s="51"/>
      <c r="F15" s="52"/>
      <c r="G15" s="52"/>
      <c r="H15" s="10"/>
      <c r="I15" s="10"/>
      <c r="J15" s="10">
        <f t="shared" si="1"/>
        <v>0</v>
      </c>
      <c r="K15" s="10">
        <f t="shared" si="2"/>
        <v>0</v>
      </c>
      <c r="L15" s="12"/>
      <c r="M15" s="13"/>
      <c r="N15" s="13"/>
      <c r="O15" s="13"/>
      <c r="P15" s="13"/>
      <c r="Q15" s="13"/>
      <c r="R15" s="13"/>
      <c r="S15" s="13"/>
      <c r="T15" s="13"/>
      <c r="U15" s="13"/>
      <c r="V15" s="13"/>
      <c r="W15" s="11"/>
    </row>
    <row r="16" spans="1:23" x14ac:dyDescent="0.3">
      <c r="A16" s="6">
        <v>13</v>
      </c>
      <c r="B16" s="56"/>
      <c r="C16" s="56"/>
      <c r="D16" s="8"/>
      <c r="E16" s="51"/>
      <c r="F16" s="52"/>
      <c r="G16" s="52"/>
      <c r="H16" s="10"/>
      <c r="I16" s="10"/>
      <c r="J16" s="10">
        <f t="shared" si="1"/>
        <v>0</v>
      </c>
      <c r="K16" s="10">
        <f t="shared" si="2"/>
        <v>0</v>
      </c>
      <c r="L16" s="12"/>
      <c r="M16" s="13"/>
      <c r="N16" s="13"/>
      <c r="O16" s="13"/>
      <c r="P16" s="13"/>
      <c r="Q16" s="13"/>
      <c r="R16" s="13"/>
      <c r="S16" s="13"/>
      <c r="T16" s="13"/>
      <c r="U16" s="13"/>
      <c r="V16" s="13"/>
      <c r="W16" s="11"/>
    </row>
    <row r="17" spans="1:23" x14ac:dyDescent="0.3">
      <c r="A17" s="6">
        <v>14</v>
      </c>
      <c r="B17" s="56"/>
      <c r="C17" s="56"/>
      <c r="D17" s="8"/>
      <c r="E17" s="51"/>
      <c r="F17" s="52"/>
      <c r="G17" s="52"/>
      <c r="H17" s="10"/>
      <c r="I17" s="10"/>
      <c r="J17" s="10">
        <f t="shared" si="1"/>
        <v>0</v>
      </c>
      <c r="K17" s="10">
        <f t="shared" si="2"/>
        <v>0</v>
      </c>
      <c r="L17" s="12"/>
      <c r="M17" s="13"/>
      <c r="N17" s="13"/>
      <c r="O17" s="13"/>
      <c r="P17" s="13"/>
      <c r="Q17" s="13"/>
      <c r="R17" s="13"/>
      <c r="S17" s="13"/>
      <c r="T17" s="13"/>
      <c r="U17" s="13"/>
      <c r="V17" s="13"/>
      <c r="W17" s="11"/>
    </row>
    <row r="18" spans="1:23" ht="17.25" thickBot="1" x14ac:dyDescent="0.35">
      <c r="A18" s="6">
        <v>15</v>
      </c>
      <c r="B18" s="56"/>
      <c r="C18" s="56"/>
      <c r="D18" s="8"/>
      <c r="E18" s="51"/>
      <c r="F18" s="52"/>
      <c r="G18" s="52"/>
      <c r="H18" s="10"/>
      <c r="I18" s="10"/>
      <c r="J18" s="10">
        <f t="shared" si="1"/>
        <v>0</v>
      </c>
      <c r="K18" s="10">
        <f t="shared" si="2"/>
        <v>0</v>
      </c>
      <c r="L18" s="25"/>
      <c r="M18" s="26"/>
      <c r="N18" s="26"/>
      <c r="O18" s="26"/>
      <c r="P18" s="26"/>
      <c r="Q18" s="26"/>
      <c r="R18" s="26"/>
      <c r="S18" s="26"/>
      <c r="T18" s="26"/>
      <c r="U18" s="26"/>
      <c r="V18" s="26"/>
      <c r="W18" s="24"/>
    </row>
    <row r="19" spans="1:23" s="1" customFormat="1" ht="18.75" thickBot="1" x14ac:dyDescent="0.4">
      <c r="A19" s="97" t="s">
        <v>52</v>
      </c>
      <c r="B19" s="98"/>
      <c r="C19" s="98"/>
      <c r="D19" s="98"/>
      <c r="E19" s="98"/>
      <c r="F19" s="98"/>
      <c r="G19" s="98"/>
      <c r="H19" s="98"/>
      <c r="I19" s="99"/>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x14ac:dyDescent="0.3">
      <c r="A20" s="113" t="s">
        <v>54</v>
      </c>
      <c r="B20" s="114"/>
      <c r="C20" s="114"/>
      <c r="D20" s="114"/>
      <c r="E20" s="114"/>
      <c r="F20" s="114"/>
      <c r="G20" s="114"/>
      <c r="H20" s="114"/>
      <c r="I20" s="114"/>
      <c r="J20" s="114"/>
      <c r="K20" s="114"/>
      <c r="L20" s="14"/>
      <c r="M20" s="15"/>
      <c r="N20" s="15"/>
      <c r="O20" s="15"/>
      <c r="P20" s="15"/>
      <c r="Q20" s="15"/>
      <c r="R20" s="15"/>
      <c r="S20" s="15"/>
      <c r="T20" s="15"/>
      <c r="U20" s="15"/>
      <c r="V20" s="15"/>
      <c r="W20" s="16"/>
    </row>
    <row r="21" spans="1:23" ht="82.5" x14ac:dyDescent="0.3">
      <c r="A21" s="6">
        <v>26</v>
      </c>
      <c r="B21" s="56" t="s">
        <v>72</v>
      </c>
      <c r="C21" s="56" t="s">
        <v>82</v>
      </c>
      <c r="D21" s="17" t="s">
        <v>4</v>
      </c>
      <c r="E21" s="52" t="s">
        <v>111</v>
      </c>
      <c r="F21" s="52" t="s">
        <v>63</v>
      </c>
      <c r="G21" s="52">
        <v>1</v>
      </c>
      <c r="H21" s="10">
        <v>5090</v>
      </c>
      <c r="I21" s="10">
        <f>H21*19%</f>
        <v>967.1</v>
      </c>
      <c r="J21" s="10">
        <f t="shared" ref="J21:J30" si="7">G21*H21</f>
        <v>5090</v>
      </c>
      <c r="K21" s="10">
        <f t="shared" ref="K21:K30" si="8">G21*(H21+I21)</f>
        <v>6057.1</v>
      </c>
      <c r="L21" s="61"/>
      <c r="M21" s="13"/>
      <c r="N21" s="13"/>
      <c r="O21" s="13"/>
      <c r="P21" s="13"/>
      <c r="Q21" s="13"/>
      <c r="R21" s="13"/>
      <c r="S21" s="13"/>
      <c r="T21" s="13"/>
      <c r="U21" s="13"/>
      <c r="V21" s="13"/>
      <c r="W21" s="57">
        <f>K21</f>
        <v>6057.1</v>
      </c>
    </row>
    <row r="22" spans="1:23" ht="132" x14ac:dyDescent="0.3">
      <c r="A22" s="18">
        <v>27</v>
      </c>
      <c r="B22" s="58" t="s">
        <v>67</v>
      </c>
      <c r="C22" s="58" t="s">
        <v>68</v>
      </c>
      <c r="D22" s="8" t="s">
        <v>5</v>
      </c>
      <c r="E22" s="51" t="s">
        <v>111</v>
      </c>
      <c r="F22" s="51" t="s">
        <v>69</v>
      </c>
      <c r="G22" s="51">
        <v>1</v>
      </c>
      <c r="H22" s="9">
        <v>26000</v>
      </c>
      <c r="I22" s="10">
        <f>H22*19%</f>
        <v>4940</v>
      </c>
      <c r="J22" s="10">
        <f t="shared" si="7"/>
        <v>26000</v>
      </c>
      <c r="K22" s="10">
        <f t="shared" si="8"/>
        <v>30940</v>
      </c>
      <c r="L22" s="61"/>
      <c r="M22" s="21"/>
      <c r="N22" s="21"/>
      <c r="O22" s="21"/>
      <c r="P22" s="21"/>
      <c r="Q22" s="21"/>
      <c r="R22" s="21"/>
      <c r="S22" s="21"/>
      <c r="T22" s="21"/>
      <c r="U22" s="21"/>
      <c r="V22" s="21"/>
      <c r="W22" s="57">
        <f>K22</f>
        <v>30940</v>
      </c>
    </row>
    <row r="23" spans="1:23" x14ac:dyDescent="0.3">
      <c r="A23" s="18">
        <v>28</v>
      </c>
      <c r="B23" s="58"/>
      <c r="C23" s="58"/>
      <c r="D23" s="8"/>
      <c r="E23" s="51"/>
      <c r="F23" s="51"/>
      <c r="G23" s="51"/>
      <c r="H23" s="9"/>
      <c r="I23" s="9"/>
      <c r="J23" s="10">
        <f t="shared" si="7"/>
        <v>0</v>
      </c>
      <c r="K23" s="10">
        <f t="shared" si="8"/>
        <v>0</v>
      </c>
      <c r="L23" s="20"/>
      <c r="M23" s="21"/>
      <c r="N23" s="21"/>
      <c r="O23" s="21"/>
      <c r="P23" s="21"/>
      <c r="Q23" s="21"/>
      <c r="R23" s="21"/>
      <c r="S23" s="21"/>
      <c r="T23" s="21"/>
      <c r="U23" s="21"/>
      <c r="V23" s="21"/>
      <c r="W23" s="19"/>
    </row>
    <row r="24" spans="1:23" x14ac:dyDescent="0.3">
      <c r="A24" s="18">
        <v>29</v>
      </c>
      <c r="B24" s="58"/>
      <c r="C24" s="58"/>
      <c r="D24" s="8"/>
      <c r="E24" s="51"/>
      <c r="F24" s="51"/>
      <c r="G24" s="51"/>
      <c r="H24" s="9"/>
      <c r="I24" s="9"/>
      <c r="J24" s="10">
        <f t="shared" si="7"/>
        <v>0</v>
      </c>
      <c r="K24" s="10">
        <f t="shared" si="8"/>
        <v>0</v>
      </c>
      <c r="L24" s="20"/>
      <c r="M24" s="21"/>
      <c r="N24" s="21"/>
      <c r="O24" s="21"/>
      <c r="P24" s="21"/>
      <c r="Q24" s="21"/>
      <c r="R24" s="21"/>
      <c r="S24" s="21"/>
      <c r="T24" s="21"/>
      <c r="U24" s="21"/>
      <c r="V24" s="21"/>
      <c r="W24" s="19"/>
    </row>
    <row r="25" spans="1:23" x14ac:dyDescent="0.3">
      <c r="A25" s="18">
        <v>30</v>
      </c>
      <c r="B25" s="58"/>
      <c r="C25" s="58"/>
      <c r="D25" s="8"/>
      <c r="E25" s="51"/>
      <c r="F25" s="51"/>
      <c r="G25" s="51"/>
      <c r="H25" s="9"/>
      <c r="I25" s="9"/>
      <c r="J25" s="10">
        <f t="shared" si="7"/>
        <v>0</v>
      </c>
      <c r="K25" s="10">
        <f t="shared" si="8"/>
        <v>0</v>
      </c>
      <c r="L25" s="20"/>
      <c r="M25" s="21"/>
      <c r="N25" s="21"/>
      <c r="O25" s="21"/>
      <c r="P25" s="21"/>
      <c r="Q25" s="21"/>
      <c r="R25" s="21"/>
      <c r="S25" s="21"/>
      <c r="T25" s="21"/>
      <c r="U25" s="21"/>
      <c r="V25" s="21"/>
      <c r="W25" s="19"/>
    </row>
    <row r="26" spans="1:23" x14ac:dyDescent="0.3">
      <c r="A26" s="18">
        <v>31</v>
      </c>
      <c r="B26" s="56"/>
      <c r="C26" s="56"/>
      <c r="D26" s="8"/>
      <c r="E26" s="51"/>
      <c r="F26" s="52"/>
      <c r="G26" s="52"/>
      <c r="H26" s="10"/>
      <c r="I26" s="10"/>
      <c r="J26" s="10">
        <f t="shared" si="7"/>
        <v>0</v>
      </c>
      <c r="K26" s="10">
        <f t="shared" si="8"/>
        <v>0</v>
      </c>
      <c r="L26" s="12"/>
      <c r="M26" s="13"/>
      <c r="N26" s="13"/>
      <c r="O26" s="13"/>
      <c r="P26" s="13"/>
      <c r="Q26" s="13"/>
      <c r="R26" s="13"/>
      <c r="S26" s="13"/>
      <c r="T26" s="13"/>
      <c r="U26" s="13"/>
      <c r="V26" s="13"/>
      <c r="W26" s="11"/>
    </row>
    <row r="27" spans="1:23" x14ac:dyDescent="0.3">
      <c r="A27" s="18">
        <v>32</v>
      </c>
      <c r="B27" s="56"/>
      <c r="C27" s="56"/>
      <c r="D27" s="8"/>
      <c r="E27" s="51"/>
      <c r="F27" s="52"/>
      <c r="G27" s="52"/>
      <c r="H27" s="10"/>
      <c r="I27" s="10"/>
      <c r="J27" s="10">
        <f t="shared" si="7"/>
        <v>0</v>
      </c>
      <c r="K27" s="10">
        <f t="shared" si="8"/>
        <v>0</v>
      </c>
      <c r="L27" s="12"/>
      <c r="M27" s="13"/>
      <c r="N27" s="13"/>
      <c r="O27" s="13"/>
      <c r="P27" s="13"/>
      <c r="Q27" s="13"/>
      <c r="R27" s="13"/>
      <c r="S27" s="13"/>
      <c r="T27" s="13"/>
      <c r="U27" s="13"/>
      <c r="V27" s="13"/>
      <c r="W27" s="11"/>
    </row>
    <row r="28" spans="1:23" x14ac:dyDescent="0.3">
      <c r="A28" s="18">
        <v>33</v>
      </c>
      <c r="B28" s="56"/>
      <c r="C28" s="56"/>
      <c r="D28" s="8"/>
      <c r="E28" s="51"/>
      <c r="F28" s="52"/>
      <c r="G28" s="52"/>
      <c r="H28" s="10"/>
      <c r="I28" s="10"/>
      <c r="J28" s="10">
        <f t="shared" si="7"/>
        <v>0</v>
      </c>
      <c r="K28" s="10">
        <f t="shared" si="8"/>
        <v>0</v>
      </c>
      <c r="L28" s="12"/>
      <c r="M28" s="13"/>
      <c r="N28" s="13"/>
      <c r="O28" s="13"/>
      <c r="P28" s="13"/>
      <c r="Q28" s="13"/>
      <c r="R28" s="13"/>
      <c r="S28" s="13"/>
      <c r="T28" s="13"/>
      <c r="U28" s="13"/>
      <c r="V28" s="13"/>
      <c r="W28" s="11"/>
    </row>
    <row r="29" spans="1:23" x14ac:dyDescent="0.3">
      <c r="A29" s="18">
        <v>34</v>
      </c>
      <c r="B29" s="56"/>
      <c r="C29" s="56"/>
      <c r="D29" s="8"/>
      <c r="E29" s="51"/>
      <c r="F29" s="52"/>
      <c r="G29" s="52"/>
      <c r="H29" s="10"/>
      <c r="I29" s="10"/>
      <c r="J29" s="10">
        <f t="shared" si="7"/>
        <v>0</v>
      </c>
      <c r="K29" s="10">
        <f t="shared" si="8"/>
        <v>0</v>
      </c>
      <c r="L29" s="12"/>
      <c r="M29" s="13"/>
      <c r="N29" s="13"/>
      <c r="O29" s="13"/>
      <c r="P29" s="13"/>
      <c r="Q29" s="13"/>
      <c r="R29" s="13"/>
      <c r="S29" s="13"/>
      <c r="T29" s="13"/>
      <c r="U29" s="13"/>
      <c r="V29" s="13"/>
      <c r="W29" s="11"/>
    </row>
    <row r="30" spans="1:23" ht="17.25" thickBot="1" x14ac:dyDescent="0.35">
      <c r="A30" s="18">
        <v>35</v>
      </c>
      <c r="B30" s="59"/>
      <c r="C30" s="59"/>
      <c r="D30" s="8"/>
      <c r="E30" s="51"/>
      <c r="F30" s="53"/>
      <c r="G30" s="53"/>
      <c r="H30" s="22"/>
      <c r="I30" s="22"/>
      <c r="J30" s="10">
        <f t="shared" si="7"/>
        <v>0</v>
      </c>
      <c r="K30" s="10">
        <f t="shared" si="8"/>
        <v>0</v>
      </c>
      <c r="L30" s="25"/>
      <c r="M30" s="26"/>
      <c r="N30" s="26"/>
      <c r="O30" s="26"/>
      <c r="P30" s="26"/>
      <c r="Q30" s="26"/>
      <c r="R30" s="26"/>
      <c r="S30" s="26"/>
      <c r="T30" s="26"/>
      <c r="U30" s="26"/>
      <c r="V30" s="26"/>
      <c r="W30" s="24"/>
    </row>
    <row r="31" spans="1:23" s="1" customFormat="1" ht="18.75" thickBot="1" x14ac:dyDescent="0.4">
      <c r="A31" s="97" t="s">
        <v>53</v>
      </c>
      <c r="B31" s="98"/>
      <c r="C31" s="98"/>
      <c r="D31" s="98"/>
      <c r="E31" s="98"/>
      <c r="F31" s="98"/>
      <c r="G31" s="98"/>
      <c r="H31" s="98"/>
      <c r="I31" s="99"/>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8.75" thickBot="1" x14ac:dyDescent="0.4">
      <c r="A32" s="115" t="s">
        <v>47</v>
      </c>
      <c r="B32" s="116"/>
      <c r="C32" s="116"/>
      <c r="D32" s="116"/>
      <c r="E32" s="116"/>
      <c r="F32" s="116"/>
      <c r="G32" s="116"/>
      <c r="H32" s="116"/>
      <c r="I32" s="117"/>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9" ht="17.25" thickBot="1" x14ac:dyDescent="0.35"/>
    <row r="34" spans="1:9" ht="27" customHeight="1" thickBot="1" x14ac:dyDescent="0.35">
      <c r="A34" s="108" t="s">
        <v>49</v>
      </c>
      <c r="B34" s="109"/>
      <c r="C34" s="109"/>
      <c r="D34" s="110"/>
      <c r="E34" s="30">
        <f>E35+E36</f>
        <v>148000</v>
      </c>
      <c r="F34" s="31" t="s">
        <v>50</v>
      </c>
    </row>
    <row r="35" spans="1:9" ht="38.25" customHeight="1" x14ac:dyDescent="0.3">
      <c r="A35" s="102" t="s">
        <v>56</v>
      </c>
      <c r="B35" s="103"/>
      <c r="C35" s="103"/>
      <c r="D35" s="103"/>
      <c r="E35" s="41">
        <v>111000</v>
      </c>
      <c r="F35" s="42" t="s">
        <v>50</v>
      </c>
    </row>
    <row r="36" spans="1:9" ht="69.75" customHeight="1" thickBot="1" x14ac:dyDescent="0.35">
      <c r="A36" s="118" t="s">
        <v>57</v>
      </c>
      <c r="B36" s="119"/>
      <c r="C36" s="119"/>
      <c r="D36" s="119"/>
      <c r="E36" s="43">
        <v>37000</v>
      </c>
      <c r="F36" s="44" t="s">
        <v>50</v>
      </c>
    </row>
    <row r="39" spans="1:9" x14ac:dyDescent="0.3">
      <c r="F39" s="28" t="s">
        <v>208</v>
      </c>
      <c r="I39" s="29">
        <f>E34*0.25</f>
        <v>37000</v>
      </c>
    </row>
  </sheetData>
  <mergeCells count="20">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workbookViewId="0">
      <selection activeCell="B35" sqref="B35"/>
    </sheetView>
  </sheetViews>
  <sheetFormatPr defaultRowHeight="16.5" x14ac:dyDescent="0.3"/>
  <cols>
    <col min="1" max="1" width="5.85546875" style="5" customWidth="1"/>
    <col min="2" max="2" width="70" style="5" customWidth="1"/>
    <col min="3" max="3" width="76" style="45" customWidth="1"/>
    <col min="4" max="4" width="8.85546875" style="5" customWidth="1"/>
    <col min="5" max="16384" width="9.140625" style="5"/>
  </cols>
  <sheetData>
    <row r="1" spans="1:3" ht="17.25" thickBot="1" x14ac:dyDescent="0.35">
      <c r="A1" s="120" t="s">
        <v>60</v>
      </c>
      <c r="B1" s="121"/>
      <c r="C1" s="122"/>
    </row>
    <row r="2" spans="1:3" x14ac:dyDescent="0.3">
      <c r="A2" s="123" t="s">
        <v>59</v>
      </c>
      <c r="B2" s="126" t="s">
        <v>0</v>
      </c>
      <c r="C2" s="49" t="s">
        <v>1</v>
      </c>
    </row>
    <row r="3" spans="1:3" x14ac:dyDescent="0.3">
      <c r="A3" s="124"/>
      <c r="B3" s="127"/>
      <c r="C3" s="48" t="s">
        <v>21</v>
      </c>
    </row>
    <row r="4" spans="1:3" ht="33" x14ac:dyDescent="0.3">
      <c r="A4" s="124"/>
      <c r="B4" s="127"/>
      <c r="C4" s="48" t="s">
        <v>2</v>
      </c>
    </row>
    <row r="5" spans="1:3" x14ac:dyDescent="0.3">
      <c r="A5" s="124"/>
      <c r="B5" s="128" t="s">
        <v>3</v>
      </c>
      <c r="C5" s="48" t="s">
        <v>22</v>
      </c>
    </row>
    <row r="6" spans="1:3" x14ac:dyDescent="0.3">
      <c r="A6" s="124"/>
      <c r="B6" s="128"/>
      <c r="C6" s="48" t="s">
        <v>23</v>
      </c>
    </row>
    <row r="7" spans="1:3" ht="66" x14ac:dyDescent="0.3">
      <c r="A7" s="124"/>
      <c r="B7" s="128"/>
      <c r="C7" s="48" t="s">
        <v>24</v>
      </c>
    </row>
    <row r="8" spans="1:3" x14ac:dyDescent="0.3">
      <c r="A8" s="124"/>
      <c r="B8" s="128"/>
      <c r="C8" s="48" t="s">
        <v>25</v>
      </c>
    </row>
    <row r="9" spans="1:3" ht="49.5" x14ac:dyDescent="0.3">
      <c r="A9" s="124"/>
      <c r="B9" s="50" t="s">
        <v>4</v>
      </c>
      <c r="C9" s="48" t="s">
        <v>4</v>
      </c>
    </row>
    <row r="10" spans="1:3" ht="66" x14ac:dyDescent="0.3">
      <c r="A10" s="124"/>
      <c r="B10" s="50" t="s">
        <v>5</v>
      </c>
      <c r="C10" s="48" t="s">
        <v>5</v>
      </c>
    </row>
    <row r="11" spans="1:3" ht="49.5" x14ac:dyDescent="0.3">
      <c r="A11" s="124"/>
      <c r="B11" s="50" t="s">
        <v>6</v>
      </c>
      <c r="C11" s="48" t="s">
        <v>6</v>
      </c>
    </row>
    <row r="12" spans="1:3" ht="66" x14ac:dyDescent="0.3">
      <c r="A12" s="124"/>
      <c r="B12" s="50" t="s">
        <v>7</v>
      </c>
      <c r="C12" s="48" t="s">
        <v>7</v>
      </c>
    </row>
    <row r="13" spans="1:3" x14ac:dyDescent="0.3">
      <c r="A13" s="124"/>
      <c r="B13" s="50" t="s">
        <v>8</v>
      </c>
      <c r="C13" s="48" t="s">
        <v>8</v>
      </c>
    </row>
    <row r="14" spans="1:3" ht="33" x14ac:dyDescent="0.3">
      <c r="A14" s="124"/>
      <c r="B14" s="50" t="s">
        <v>9</v>
      </c>
      <c r="C14" s="48" t="s">
        <v>9</v>
      </c>
    </row>
    <row r="15" spans="1:3" ht="33" x14ac:dyDescent="0.3">
      <c r="A15" s="124"/>
      <c r="B15" s="50" t="s">
        <v>19</v>
      </c>
      <c r="C15" s="48" t="s">
        <v>19</v>
      </c>
    </row>
    <row r="16" spans="1:3" x14ac:dyDescent="0.3">
      <c r="A16" s="124"/>
      <c r="B16" s="50" t="s">
        <v>10</v>
      </c>
      <c r="C16" s="48" t="s">
        <v>10</v>
      </c>
    </row>
    <row r="17" spans="1:3" x14ac:dyDescent="0.3">
      <c r="A17" s="124"/>
      <c r="B17" s="50" t="s">
        <v>11</v>
      </c>
      <c r="C17" s="48" t="s">
        <v>11</v>
      </c>
    </row>
    <row r="18" spans="1:3" ht="33" x14ac:dyDescent="0.3">
      <c r="A18" s="124"/>
      <c r="B18" s="50" t="s">
        <v>12</v>
      </c>
      <c r="C18" s="48" t="s">
        <v>12</v>
      </c>
    </row>
    <row r="19" spans="1:3" ht="33" x14ac:dyDescent="0.3">
      <c r="A19" s="124"/>
      <c r="B19" s="50" t="s">
        <v>13</v>
      </c>
      <c r="C19" s="48" t="s">
        <v>13</v>
      </c>
    </row>
    <row r="20" spans="1:3" ht="33" x14ac:dyDescent="0.3">
      <c r="A20" s="124"/>
      <c r="B20" s="50" t="s">
        <v>14</v>
      </c>
      <c r="C20" s="48" t="s">
        <v>14</v>
      </c>
    </row>
    <row r="21" spans="1:3" x14ac:dyDescent="0.3">
      <c r="A21" s="124"/>
      <c r="B21" s="128" t="s">
        <v>15</v>
      </c>
      <c r="C21" s="48" t="s">
        <v>16</v>
      </c>
    </row>
    <row r="22" spans="1:3" x14ac:dyDescent="0.3">
      <c r="A22" s="124"/>
      <c r="B22" s="128"/>
      <c r="C22" s="48" t="s">
        <v>17</v>
      </c>
    </row>
    <row r="23" spans="1:3" ht="33" x14ac:dyDescent="0.3">
      <c r="A23" s="124"/>
      <c r="B23" s="128"/>
      <c r="C23" s="48" t="s">
        <v>18</v>
      </c>
    </row>
    <row r="24" spans="1:3" ht="33.75" thickBot="1" x14ac:dyDescent="0.35">
      <c r="A24" s="125"/>
      <c r="B24" s="129"/>
      <c r="C24" s="66" t="s">
        <v>20</v>
      </c>
    </row>
    <row r="25" spans="1:3" ht="16.5" customHeight="1" x14ac:dyDescent="0.3">
      <c r="A25" s="46"/>
    </row>
    <row r="26" spans="1:3" x14ac:dyDescent="0.3">
      <c r="A26" s="46"/>
      <c r="B26" s="67" t="s">
        <v>83</v>
      </c>
    </row>
    <row r="27" spans="1:3" x14ac:dyDescent="0.3">
      <c r="A27" s="45"/>
      <c r="B27" s="68" t="s">
        <v>84</v>
      </c>
    </row>
    <row r="28" spans="1:3" x14ac:dyDescent="0.3">
      <c r="A28" s="45"/>
      <c r="B28" t="s">
        <v>85</v>
      </c>
    </row>
    <row r="29" spans="1:3" x14ac:dyDescent="0.3">
      <c r="B29" t="s">
        <v>86</v>
      </c>
    </row>
    <row r="30" spans="1:3" x14ac:dyDescent="0.3">
      <c r="B30"/>
    </row>
    <row r="31" spans="1:3" x14ac:dyDescent="0.3">
      <c r="B31" s="68" t="s">
        <v>87</v>
      </c>
    </row>
    <row r="32" spans="1:3" x14ac:dyDescent="0.3">
      <c r="B32" t="s">
        <v>88</v>
      </c>
    </row>
    <row r="33" spans="2:2" x14ac:dyDescent="0.3">
      <c r="B33" t="s">
        <v>89</v>
      </c>
    </row>
    <row r="34" spans="2:2" x14ac:dyDescent="0.3">
      <c r="B34" t="s">
        <v>90</v>
      </c>
    </row>
    <row r="35" spans="2:2" x14ac:dyDescent="0.3">
      <c r="B35" t="s">
        <v>91</v>
      </c>
    </row>
    <row r="36" spans="2:2" x14ac:dyDescent="0.3">
      <c r="B36" t="s">
        <v>92</v>
      </c>
    </row>
    <row r="37" spans="2:2" x14ac:dyDescent="0.3">
      <c r="B37" t="s">
        <v>93</v>
      </c>
    </row>
    <row r="38" spans="2:2" ht="16.5" customHeight="1" x14ac:dyDescent="0.3">
      <c r="B38"/>
    </row>
    <row r="40" spans="2:2" x14ac:dyDescent="0.3">
      <c r="B40" s="5" t="s">
        <v>111</v>
      </c>
    </row>
    <row r="41" spans="2:2" x14ac:dyDescent="0.3">
      <c r="B41" s="5" t="s">
        <v>112</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31" sqref="A31"/>
    </sheetView>
  </sheetViews>
  <sheetFormatPr defaultRowHeight="15.75" x14ac:dyDescent="0.25"/>
  <cols>
    <col min="1" max="1" width="47.7109375" style="69" customWidth="1"/>
    <col min="2" max="2" width="9" style="69" bestFit="1" customWidth="1"/>
    <col min="3" max="3" width="8.5703125" style="69" bestFit="1" customWidth="1"/>
    <col min="4" max="4" width="8.42578125" style="69" bestFit="1" customWidth="1"/>
    <col min="5" max="16384" width="9.140625" style="69"/>
  </cols>
  <sheetData>
    <row r="1" spans="1:4" ht="15.75" customHeight="1" x14ac:dyDescent="0.3">
      <c r="A1" s="131" t="s">
        <v>94</v>
      </c>
      <c r="B1" s="131"/>
      <c r="C1" s="131"/>
      <c r="D1" s="131"/>
    </row>
    <row r="2" spans="1:4" x14ac:dyDescent="0.25">
      <c r="A2" s="70"/>
    </row>
    <row r="3" spans="1:4" ht="15.75" customHeight="1" x14ac:dyDescent="0.25">
      <c r="A3" s="132" t="s">
        <v>95</v>
      </c>
      <c r="B3" s="132"/>
      <c r="C3" s="132"/>
      <c r="D3" s="132"/>
    </row>
    <row r="4" spans="1:4" x14ac:dyDescent="0.25">
      <c r="A4" s="70" t="s">
        <v>96</v>
      </c>
    </row>
    <row r="5" spans="1:4" ht="31.5" x14ac:dyDescent="0.25">
      <c r="A5" s="71" t="s">
        <v>97</v>
      </c>
      <c r="B5" s="72" t="s">
        <v>98</v>
      </c>
      <c r="C5" s="72" t="s">
        <v>99</v>
      </c>
      <c r="D5" s="72" t="s">
        <v>100</v>
      </c>
    </row>
    <row r="6" spans="1:4" s="75" customFormat="1" x14ac:dyDescent="0.25">
      <c r="A6" s="73" t="s">
        <v>101</v>
      </c>
      <c r="B6" s="74">
        <v>49</v>
      </c>
      <c r="C6" s="74">
        <v>56</v>
      </c>
      <c r="D6" s="74">
        <v>63</v>
      </c>
    </row>
    <row r="7" spans="1:4" s="78" customFormat="1" x14ac:dyDescent="0.25">
      <c r="A7" s="76" t="s">
        <v>102</v>
      </c>
      <c r="B7" s="77">
        <v>36</v>
      </c>
      <c r="C7" s="77">
        <v>42</v>
      </c>
      <c r="D7" s="77">
        <v>47</v>
      </c>
    </row>
    <row r="8" spans="1:4" s="78" customFormat="1" x14ac:dyDescent="0.25">
      <c r="A8" s="76" t="s">
        <v>103</v>
      </c>
      <c r="B8" s="77">
        <f>B6+B7</f>
        <v>85</v>
      </c>
      <c r="C8" s="77">
        <f>C6+C7</f>
        <v>98</v>
      </c>
      <c r="D8" s="77">
        <f>D6+D7</f>
        <v>110</v>
      </c>
    </row>
    <row r="9" spans="1:4" x14ac:dyDescent="0.25">
      <c r="A9" s="79"/>
      <c r="B9" s="80"/>
      <c r="C9" s="80"/>
      <c r="D9" s="80"/>
    </row>
    <row r="10" spans="1:4" ht="30.75" customHeight="1" x14ac:dyDescent="0.25">
      <c r="A10" s="132" t="s">
        <v>104</v>
      </c>
      <c r="B10" s="132"/>
      <c r="C10" s="132"/>
      <c r="D10" s="132"/>
    </row>
    <row r="11" spans="1:4" ht="29.25" customHeight="1" x14ac:dyDescent="0.25">
      <c r="A11" s="130" t="s">
        <v>105</v>
      </c>
      <c r="B11" s="130"/>
      <c r="C11" s="130"/>
      <c r="D11" s="130"/>
    </row>
    <row r="12" spans="1:4" ht="31.5" x14ac:dyDescent="0.25">
      <c r="A12" s="71" t="s">
        <v>97</v>
      </c>
      <c r="B12" s="72" t="s">
        <v>98</v>
      </c>
      <c r="C12" s="72" t="s">
        <v>99</v>
      </c>
      <c r="D12" s="72" t="s">
        <v>100</v>
      </c>
    </row>
    <row r="13" spans="1:4" x14ac:dyDescent="0.25">
      <c r="A13" s="73" t="s">
        <v>101</v>
      </c>
      <c r="B13" s="74">
        <v>42</v>
      </c>
      <c r="C13" s="74">
        <v>49</v>
      </c>
      <c r="D13" s="74">
        <v>56</v>
      </c>
    </row>
    <row r="14" spans="1:4" s="78" customFormat="1" x14ac:dyDescent="0.25">
      <c r="A14" s="76" t="s">
        <v>102</v>
      </c>
      <c r="B14" s="77">
        <v>31</v>
      </c>
      <c r="C14" s="77">
        <v>36</v>
      </c>
      <c r="D14" s="77">
        <v>42</v>
      </c>
    </row>
    <row r="15" spans="1:4" s="78" customFormat="1" x14ac:dyDescent="0.25">
      <c r="A15" s="76" t="s">
        <v>103</v>
      </c>
      <c r="B15" s="77">
        <f>B13+B14</f>
        <v>73</v>
      </c>
      <c r="C15" s="77">
        <f>C13+C14</f>
        <v>85</v>
      </c>
      <c r="D15" s="77">
        <f>D13+D14</f>
        <v>98</v>
      </c>
    </row>
    <row r="16" spans="1:4" x14ac:dyDescent="0.25">
      <c r="A16" s="79"/>
      <c r="B16" s="80"/>
      <c r="C16" s="80"/>
      <c r="D16" s="80"/>
    </row>
    <row r="17" spans="1:4" ht="15.75" customHeight="1" x14ac:dyDescent="0.25">
      <c r="A17" s="132" t="s">
        <v>106</v>
      </c>
      <c r="B17" s="132"/>
      <c r="C17" s="132"/>
      <c r="D17" s="132"/>
    </row>
    <row r="18" spans="1:4" ht="45.75" customHeight="1" x14ac:dyDescent="0.25">
      <c r="A18" s="130" t="s">
        <v>107</v>
      </c>
      <c r="B18" s="130"/>
      <c r="C18" s="130"/>
      <c r="D18" s="130"/>
    </row>
    <row r="19" spans="1:4" ht="31.5" x14ac:dyDescent="0.25">
      <c r="A19" s="71" t="s">
        <v>97</v>
      </c>
      <c r="B19" s="72" t="s">
        <v>98</v>
      </c>
      <c r="C19" s="72" t="s">
        <v>99</v>
      </c>
      <c r="D19" s="72" t="s">
        <v>100</v>
      </c>
    </row>
    <row r="20" spans="1:4" x14ac:dyDescent="0.25">
      <c r="A20" s="73" t="s">
        <v>101</v>
      </c>
      <c r="B20" s="74">
        <v>35</v>
      </c>
      <c r="C20" s="74">
        <v>42</v>
      </c>
      <c r="D20" s="74">
        <v>49</v>
      </c>
    </row>
    <row r="21" spans="1:4" s="78" customFormat="1" x14ac:dyDescent="0.25">
      <c r="A21" s="76" t="s">
        <v>102</v>
      </c>
      <c r="B21" s="77">
        <v>26</v>
      </c>
      <c r="C21" s="77">
        <v>31</v>
      </c>
      <c r="D21" s="77">
        <v>36</v>
      </c>
    </row>
    <row r="22" spans="1:4" x14ac:dyDescent="0.25">
      <c r="A22" s="76" t="s">
        <v>103</v>
      </c>
      <c r="B22" s="77">
        <f>B20+B21</f>
        <v>61</v>
      </c>
      <c r="C22" s="77">
        <f>C20+C21</f>
        <v>73</v>
      </c>
      <c r="D22" s="77">
        <f>D20+D21</f>
        <v>85</v>
      </c>
    </row>
    <row r="23" spans="1:4" x14ac:dyDescent="0.25">
      <c r="A23" s="70"/>
    </row>
    <row r="24" spans="1:4" ht="45.75" customHeight="1" x14ac:dyDescent="0.25">
      <c r="A24" s="130" t="s">
        <v>108</v>
      </c>
      <c r="B24" s="130"/>
      <c r="C24" s="130"/>
      <c r="D24" s="130"/>
    </row>
    <row r="25" spans="1:4" ht="31.5" x14ac:dyDescent="0.25">
      <c r="A25" s="71" t="s">
        <v>97</v>
      </c>
      <c r="B25" s="72" t="s">
        <v>109</v>
      </c>
      <c r="C25" s="81" t="s">
        <v>110</v>
      </c>
    </row>
    <row r="26" spans="1:4" x14ac:dyDescent="0.25">
      <c r="A26" s="73" t="s">
        <v>101</v>
      </c>
      <c r="B26" s="74">
        <v>18</v>
      </c>
      <c r="C26" s="74">
        <v>25</v>
      </c>
      <c r="D26" s="82"/>
    </row>
    <row r="27" spans="1:4" s="78" customFormat="1" x14ac:dyDescent="0.25">
      <c r="A27" s="76" t="s">
        <v>102</v>
      </c>
      <c r="B27" s="77">
        <v>13</v>
      </c>
      <c r="C27" s="77">
        <v>18</v>
      </c>
    </row>
    <row r="28" spans="1:4" x14ac:dyDescent="0.25">
      <c r="A28" s="76" t="s">
        <v>103</v>
      </c>
      <c r="B28" s="77">
        <f>B26+B27</f>
        <v>31</v>
      </c>
      <c r="C28" s="77">
        <f>C26+C27</f>
        <v>43</v>
      </c>
      <c r="D28" s="8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Buget Plan de afaceri_106932</vt:lpstr>
      <vt:lpstr>Model - Buget Plan de afaceri</vt:lpstr>
      <vt:lpstr>Cheltuieli Eligibile</vt:lpstr>
      <vt:lpstr>Plafon Salarii</vt:lpstr>
      <vt:lpstr>'Buget Plan de afaceri_106932'!Print_Titles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Schiligiu Alin</cp:lastModifiedBy>
  <cp:lastPrinted>2019-01-26T15:18:11Z</cp:lastPrinted>
  <dcterms:created xsi:type="dcterms:W3CDTF">2018-04-26T16:04:39Z</dcterms:created>
  <dcterms:modified xsi:type="dcterms:W3CDTF">2019-01-26T15:18:12Z</dcterms:modified>
</cp:coreProperties>
</file>