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0245" yWindow="-15" windowWidth="10290" windowHeight="8115"/>
  </bookViews>
  <sheets>
    <sheet name="Buget Plan de afaceri_106932" sheetId="4" r:id="rId1"/>
    <sheet name="Model - Buget Plan de afaceri" sheetId="2" r:id="rId2"/>
    <sheet name="Cheltuieli Eligibile" sheetId="3" r:id="rId3"/>
    <sheet name="Plafon Salarii" sheetId="5" r:id="rId4"/>
  </sheets>
  <calcPr calcId="125725"/>
</workbook>
</file>

<file path=xl/calcChain.xml><?xml version="1.0" encoding="utf-8"?>
<calcChain xmlns="http://schemas.openxmlformats.org/spreadsheetml/2006/main">
  <c r="W40" i="4"/>
  <c r="W39"/>
  <c r="J35"/>
  <c r="K35" s="1"/>
  <c r="M35" s="1"/>
  <c r="I35"/>
  <c r="J40"/>
  <c r="K40" s="1"/>
  <c r="I40"/>
  <c r="J39"/>
  <c r="I39"/>
  <c r="J34"/>
  <c r="I34"/>
  <c r="J33"/>
  <c r="K33" s="1"/>
  <c r="M33" s="1"/>
  <c r="I33"/>
  <c r="J32"/>
  <c r="K32" s="1"/>
  <c r="M32" s="1"/>
  <c r="I32"/>
  <c r="J31"/>
  <c r="I31"/>
  <c r="J30"/>
  <c r="K30" s="1"/>
  <c r="M30" s="1"/>
  <c r="I30"/>
  <c r="J29"/>
  <c r="I29"/>
  <c r="J28"/>
  <c r="K28" s="1"/>
  <c r="M28" s="1"/>
  <c r="I28"/>
  <c r="J27"/>
  <c r="K27" s="1"/>
  <c r="M27" s="1"/>
  <c r="I27"/>
  <c r="J26"/>
  <c r="K26" s="1"/>
  <c r="M26" s="1"/>
  <c r="I26"/>
  <c r="J25"/>
  <c r="I25"/>
  <c r="J24"/>
  <c r="K24" s="1"/>
  <c r="M24" s="1"/>
  <c r="I24"/>
  <c r="J23"/>
  <c r="K23" s="1"/>
  <c r="M23" s="1"/>
  <c r="I23"/>
  <c r="J36"/>
  <c r="I36"/>
  <c r="J22"/>
  <c r="I22"/>
  <c r="J21"/>
  <c r="I21"/>
  <c r="J20"/>
  <c r="I20"/>
  <c r="J19"/>
  <c r="I19"/>
  <c r="J18"/>
  <c r="I18"/>
  <c r="J17"/>
  <c r="I17"/>
  <c r="J16"/>
  <c r="I16"/>
  <c r="K39" l="1"/>
  <c r="K34"/>
  <c r="K31"/>
  <c r="M31" s="1"/>
  <c r="K29"/>
  <c r="M29" s="1"/>
  <c r="K25"/>
  <c r="M25" s="1"/>
  <c r="K17"/>
  <c r="M17" s="1"/>
  <c r="K19"/>
  <c r="M19" s="1"/>
  <c r="K21"/>
  <c r="M21" s="1"/>
  <c r="K36"/>
  <c r="K16"/>
  <c r="M16" s="1"/>
  <c r="K18"/>
  <c r="M18" s="1"/>
  <c r="K20"/>
  <c r="M20" s="1"/>
  <c r="K22"/>
  <c r="M22" s="1"/>
  <c r="I9"/>
  <c r="I15" l="1"/>
  <c r="I14"/>
  <c r="I13"/>
  <c r="I12"/>
  <c r="I11"/>
  <c r="I10"/>
  <c r="J15"/>
  <c r="J14"/>
  <c r="J13"/>
  <c r="J12"/>
  <c r="J11"/>
  <c r="J10"/>
  <c r="J9"/>
  <c r="K9" s="1"/>
  <c r="M9" s="1"/>
  <c r="K15" l="1"/>
  <c r="M15" s="1"/>
  <c r="K13"/>
  <c r="M13" s="1"/>
  <c r="K14"/>
  <c r="M14" s="1"/>
  <c r="K10"/>
  <c r="M10" s="1"/>
  <c r="K11"/>
  <c r="M11" s="1"/>
  <c r="K12"/>
  <c r="M12" s="1"/>
  <c r="J7" l="1"/>
  <c r="K7" s="1"/>
  <c r="J6"/>
  <c r="K6" s="1"/>
  <c r="J5"/>
  <c r="K5" s="1"/>
  <c r="J4"/>
  <c r="K4" s="1"/>
  <c r="C28" i="5" l="1"/>
  <c r="B28"/>
  <c r="D22"/>
  <c r="C22"/>
  <c r="B22"/>
  <c r="D15"/>
  <c r="C15"/>
  <c r="B15"/>
  <c r="D8"/>
  <c r="C8"/>
  <c r="B8"/>
  <c r="M9" i="2" l="1"/>
  <c r="N9"/>
  <c r="O9"/>
  <c r="P9"/>
  <c r="Q9"/>
  <c r="R9"/>
  <c r="S9"/>
  <c r="T9"/>
  <c r="U9"/>
  <c r="V9"/>
  <c r="W9"/>
  <c r="M10"/>
  <c r="N10"/>
  <c r="O10"/>
  <c r="P10"/>
  <c r="Q10"/>
  <c r="R10"/>
  <c r="S10"/>
  <c r="T10"/>
  <c r="U10"/>
  <c r="V10"/>
  <c r="W10"/>
  <c r="L10"/>
  <c r="L9"/>
  <c r="M5"/>
  <c r="N5"/>
  <c r="O5"/>
  <c r="P5"/>
  <c r="Q5"/>
  <c r="R5"/>
  <c r="S5"/>
  <c r="T5"/>
  <c r="U5"/>
  <c r="V5"/>
  <c r="W5"/>
  <c r="M6"/>
  <c r="N6"/>
  <c r="O6"/>
  <c r="P6"/>
  <c r="Q6"/>
  <c r="R6"/>
  <c r="S6"/>
  <c r="T6"/>
  <c r="U6"/>
  <c r="V6"/>
  <c r="W6"/>
  <c r="M7"/>
  <c r="N7"/>
  <c r="O7"/>
  <c r="P7"/>
  <c r="Q7"/>
  <c r="R7"/>
  <c r="S7"/>
  <c r="T7"/>
  <c r="U7"/>
  <c r="V7"/>
  <c r="W7"/>
  <c r="L5"/>
  <c r="L6"/>
  <c r="L7"/>
  <c r="M4"/>
  <c r="N4"/>
  <c r="O4"/>
  <c r="P4"/>
  <c r="Q4"/>
  <c r="R4"/>
  <c r="S4"/>
  <c r="T4"/>
  <c r="U4"/>
  <c r="V4"/>
  <c r="W4"/>
  <c r="L4"/>
  <c r="J41" i="4" l="1"/>
  <c r="I22" i="2"/>
  <c r="K22" s="1"/>
  <c r="W22" s="1"/>
  <c r="I21"/>
  <c r="K21" s="1"/>
  <c r="W21" s="1"/>
  <c r="I14"/>
  <c r="J13"/>
  <c r="I13"/>
  <c r="I12"/>
  <c r="I11"/>
  <c r="J10"/>
  <c r="K9"/>
  <c r="I8"/>
  <c r="K8" s="1"/>
  <c r="L8" s="1"/>
  <c r="K23"/>
  <c r="K24"/>
  <c r="K25"/>
  <c r="K26"/>
  <c r="K27"/>
  <c r="K28"/>
  <c r="K29"/>
  <c r="K30"/>
  <c r="K5"/>
  <c r="K6"/>
  <c r="K7"/>
  <c r="K15"/>
  <c r="K16"/>
  <c r="K17"/>
  <c r="K18"/>
  <c r="J22"/>
  <c r="J23"/>
  <c r="J24"/>
  <c r="J25"/>
  <c r="J26"/>
  <c r="J27"/>
  <c r="J28"/>
  <c r="J29"/>
  <c r="J30"/>
  <c r="J21"/>
  <c r="J5"/>
  <c r="J6"/>
  <c r="J7"/>
  <c r="J8"/>
  <c r="J9"/>
  <c r="J11"/>
  <c r="J12"/>
  <c r="J14"/>
  <c r="J15"/>
  <c r="J16"/>
  <c r="J17"/>
  <c r="J18"/>
  <c r="K4"/>
  <c r="J4"/>
  <c r="E34"/>
  <c r="V31"/>
  <c r="U31"/>
  <c r="T31"/>
  <c r="S31"/>
  <c r="R31"/>
  <c r="Q31"/>
  <c r="P31"/>
  <c r="O31"/>
  <c r="N31"/>
  <c r="M31"/>
  <c r="L31"/>
  <c r="K13" l="1"/>
  <c r="V13"/>
  <c r="O13"/>
  <c r="S13"/>
  <c r="W13"/>
  <c r="L13"/>
  <c r="P13"/>
  <c r="T13"/>
  <c r="M13"/>
  <c r="Q13"/>
  <c r="U13"/>
  <c r="N13"/>
  <c r="R13"/>
  <c r="K12"/>
  <c r="O12"/>
  <c r="S12"/>
  <c r="W12"/>
  <c r="L12"/>
  <c r="P12"/>
  <c r="T12"/>
  <c r="M12"/>
  <c r="Q12"/>
  <c r="U12"/>
  <c r="N12"/>
  <c r="R12"/>
  <c r="V12"/>
  <c r="K11"/>
  <c r="P11"/>
  <c r="T11"/>
  <c r="L11"/>
  <c r="L19" s="1"/>
  <c r="L32" s="1"/>
  <c r="M11"/>
  <c r="M19" s="1"/>
  <c r="M32" s="1"/>
  <c r="Q11"/>
  <c r="U11"/>
  <c r="N11"/>
  <c r="R11"/>
  <c r="V11"/>
  <c r="O11"/>
  <c r="S11"/>
  <c r="W11"/>
  <c r="K14"/>
  <c r="Q14"/>
  <c r="U14"/>
  <c r="N14"/>
  <c r="R14"/>
  <c r="V14"/>
  <c r="O14"/>
  <c r="S14"/>
  <c r="W14"/>
  <c r="P14"/>
  <c r="T14"/>
  <c r="W31"/>
  <c r="K10"/>
  <c r="J31"/>
  <c r="K31"/>
  <c r="J19"/>
  <c r="P19" l="1"/>
  <c r="P32" s="1"/>
  <c r="V19"/>
  <c r="V32" s="1"/>
  <c r="Q19"/>
  <c r="Q32" s="1"/>
  <c r="S19"/>
  <c r="S32" s="1"/>
  <c r="N19"/>
  <c r="N32" s="1"/>
  <c r="T19"/>
  <c r="T32" s="1"/>
  <c r="O19"/>
  <c r="O32" s="1"/>
  <c r="U19"/>
  <c r="U32" s="1"/>
  <c r="W19"/>
  <c r="W32" s="1"/>
  <c r="R19"/>
  <c r="R32" s="1"/>
  <c r="J32"/>
  <c r="K19"/>
  <c r="K32" s="1"/>
  <c r="W41" i="4"/>
  <c r="V41"/>
  <c r="U41"/>
  <c r="T41"/>
  <c r="S41"/>
  <c r="R41"/>
  <c r="Q41"/>
  <c r="P41"/>
  <c r="O41"/>
  <c r="N41"/>
  <c r="M41"/>
  <c r="L41"/>
  <c r="K41"/>
  <c r="W37"/>
  <c r="V37"/>
  <c r="U37"/>
  <c r="T37"/>
  <c r="S37"/>
  <c r="R37"/>
  <c r="Q37"/>
  <c r="P37"/>
  <c r="O37"/>
  <c r="N37"/>
  <c r="L37"/>
  <c r="E44"/>
  <c r="O42" l="1"/>
  <c r="S42"/>
  <c r="P42"/>
  <c r="L42"/>
  <c r="T42"/>
  <c r="W42"/>
  <c r="Q42"/>
  <c r="U42"/>
  <c r="N42"/>
  <c r="R42"/>
  <c r="V42"/>
  <c r="J8"/>
  <c r="J37" s="1"/>
  <c r="J42" s="1"/>
  <c r="I8"/>
  <c r="K8" l="1"/>
  <c r="M8" l="1"/>
  <c r="M37" s="1"/>
  <c r="M42" s="1"/>
  <c r="K37"/>
  <c r="K42" s="1"/>
</calcChain>
</file>

<file path=xl/sharedStrings.xml><?xml version="1.0" encoding="utf-8"?>
<sst xmlns="http://schemas.openxmlformats.org/spreadsheetml/2006/main" count="398" uniqueCount="181">
  <si>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</si>
  <si>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</si>
  <si>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</si>
  <si>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</si>
  <si>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</si>
  <si>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</si>
  <si>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</si>
  <si>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</si>
  <si>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</si>
  <si>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</si>
  <si>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</si>
  <si>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</si>
  <si>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</si>
  <si>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</si>
  <si>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</si>
  <si>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</si>
  <si>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</si>
  <si>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</si>
  <si>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</si>
  <si>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</si>
  <si>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</si>
  <si>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</si>
  <si>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</si>
  <si>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</si>
  <si>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</si>
  <si>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</si>
  <si>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</si>
  <si>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</si>
  <si>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</si>
  <si>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</si>
  <si>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</si>
  <si>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</si>
  <si>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</si>
  <si>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</si>
  <si>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</si>
  <si>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</si>
  <si>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</si>
  <si>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</si>
  <si>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</si>
  <si>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</si>
  <si>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</si>
  <si>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</si>
  <si>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</si>
  <si>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</si>
  <si>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</si>
  <si>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</si>
  <si>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</si>
  <si>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</si>
  <si>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</si>
  <si>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</si>
  <si>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</si>
  <si>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</si>
  <si>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</si>
  <si>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</si>
  <si>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</si>
  <si>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</si>
  <si>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</si>
  <si>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</si>
  <si>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</si>
  <si>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</si>
  <si>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</si>
  <si>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</si>
  <si>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</si>
  <si>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</si>
  <si>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</si>
  <si>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</si>
  <si>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</si>
  <si>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</si>
  <si>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</si>
  <si>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</si>
  <si>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</si>
  <si>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</si>
  <si>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</si>
  <si>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</si>
  <si>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</si>
  <si>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</si>
  <si>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</si>
  <si>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</si>
  <si>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</si>
  <si>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</si>
  <si>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</si>
  <si>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</si>
  <si>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</si>
  <si>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</si>
  <si>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</si>
  <si>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</si>
  <si>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</si>
  <si>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</si>
  <si>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</si>
  <si>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</si>
  <si>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</si>
  <si>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</si>
  <si>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</si>
  <si>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</si>
  <si>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</si>
  <si>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</si>
  <si>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</si>
  <si>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</si>
  <si>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</si>
  <si>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</si>
  <si>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</si>
  <si>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</si>
  <si>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</si>
  <si>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</si>
  <si>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</si>
  <si>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</si>
  <si>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</si>
  <si>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</si>
  <si>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</si>
  <si>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</si>
  <si>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</si>
  <si>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</si>
  <si>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</si>
  <si>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salariu net administrator</t>
  </si>
  <si>
    <t>ch. Fixa</t>
  </si>
  <si>
    <t>Contributii (Angajat + Angajator) aferente SN Administrator</t>
  </si>
  <si>
    <t>CIM cu 8h/zi x 12 luni</t>
  </si>
  <si>
    <t>salariu net tamplar</t>
  </si>
  <si>
    <t>Contributii (Angajat + Angajator) aferente SN tamplar</t>
  </si>
  <si>
    <t>UTILAJ COMBINAT LEMN</t>
  </si>
  <si>
    <t>Greutate aproximativa 255 kg
Inaltimea mesei 850 mm
Dimensiuni masina (L x l x I) 1500 x 1560 x 1250 mm
Dimensiuni masa 1045 x 300 mm
Turatii ax 3500 / 5500 / 7000 rpm
Diametru maxim al panzei de taiere 254 x 30 mm
Inaltimea maxima de taiere 90° / 45° 65 / 55 mm
Stut de aspiratie Ø 100 mm
Masa de formatizat 1200 x 240 mm
Lungime de taiere 1350 mm
Masa culisanta 410 x 600 mm
Extensie masa - lungime 300 x 245 mm
Extensie masa - latime 1045 x 500 mm
Viteza de rotaţie a pânzei unităţii de incizare 6300 rot/min
Panza incizoare 80 x 20 mm
Viteza de rotaţie a pânzei circulare 4050 rot/min
Diametru ax 30 mm
Reglarea in inaltime a axului 150 mm
Lungime de prindere 90 mm
Deschidere masa 150 mm
Diametru maxim piesa la profilare 140 mm
Diametru maxim piesa la cepuit 200 mm
Diametru panza circulara 254 mm
Latime de taiere cu limitator paralel 700 mm
Putere motor circular S1 100% 3,0 kW (4,0 CP)
Consum motor circular S6 40% 4,2 kW (5,7 CP)
Putere motor freza S1 100% 3,0 kW (4,0 CP)
Consum motor freza S6 40% 4,2 kW (5,7 CP)</t>
  </si>
  <si>
    <t>APARAT DE SUDURA</t>
  </si>
  <si>
    <t>MASCA SUDURA</t>
  </si>
  <si>
    <t>Tensiune de alimentare : 230 V
Gama de curent reglat : 10-200 A
Curent la 60% : 153 A
Curent maxim : 118 A in 100%
Electrozi utilizabili : 1.6 - 4.0 mm
Curent absorbit : 9.4 kVA max
Tensiune in gol : 53 V
Clasa de izolatie : F
Grad de protectie : IP 21
Diametru sarma otel : 0.6-1.0 mm
Diametru sarma otel inox : 0.8-1 mm
Diametru sarma aluminiu : 0.8-1.0 mm
Dimensiuni : 485x185x370 mm
Greutate : 12.5 kg</t>
  </si>
  <si>
    <t>Clasa optica : 1/1/1/1
Filtru start : DIN 3/4 - 13
Protectie UV/IR : DIN 16
Vizor : 100x65 mm
Timp de reactie : 1/25000 s
Incarcare : solara + baterie 
Intarziere reglabila : 0.1 la 1s
Greutate : 0.48 kg</t>
  </si>
  <si>
    <t>MASINA RINDELUIT SI DEGROSAT</t>
  </si>
  <si>
    <t>EXHAUSTOR RUMEGUS</t>
  </si>
  <si>
    <t>Tensiune 230 V
Volum brut rezervor 100 l
Putere de aspirare 10.2 mbar
Flux maxim de aer 277 l/sec
Putere
Putere nominala 1000 W
Caracteristici operationale
Diametru furtun aspirare 100 mm</t>
  </si>
  <si>
    <t>Latime rindeluire 310 mm
Numar cutite 3 bucati
Rigla ghidaj 1100 x 150 mm
Inclinarea riglei de ghidare 90° - 45°
Adancime max. rindeluire 3 mm
Latime degrosare 305 mm
Adancime max. degrosare 3 mm
Iesire hota exhaustare 100 mm
Tensiune 230 V
Greutate aproximativa 225 kg
Diametru bloc taietor 70 mm
Turatie bloc taietor 5500 rot/min</t>
  </si>
  <si>
    <t>BANZIC</t>
  </si>
  <si>
    <t>Tip utilizare :                profesional
Tensiune :                     230 V
Frecventa :                    50 Hz
Putere :                       740 W
Turatie in gol :               1440 rpm
Latime maxima semifrabricat :  306 mm
Inaltime maxima semifabricat : 175 mm
Dimensiuni masa :              545 x 400 x 33 mm
Viteza de taiere treapta 1 :   740 m/min
                 treapta 2 :   340 m/min
Lungime banda :                2240 mm
Inaltimea mesei :              495 mm
Inclinare masa :               0° - 45°
Diametru stut aspiratie :      95 mm
Dimensiuni :                   780 x 600 x 1110 mm
Greutate :                     75 kg</t>
  </si>
  <si>
    <t>MASINA DE GAURIT STATIONARA</t>
  </si>
  <si>
    <t>Tip utilizare :             profesional
Putere :                    460 W
Capacitate mandrina :       3 - 16 mm
Turatie in gol :            230 - 2450 rpm
Dimensiune masa de lucru :  165 x 165 mm
Cursa mandrina :            60 mm
Distanta ax-coloana :       126 mm
Dimensiuni :                195 x 195 mm
Greutate :                  37 kg</t>
  </si>
  <si>
    <t>COMPRESOR AER</t>
  </si>
  <si>
    <t>Tip utilizare :                  profesional
Cap compresor :                  L 20
Putere motor :                   2  CP  /  1.5   kW
Tensiune :                       230             V
Frecventa :                      50              Hz
Volum rezervor :                 50              l
Numar de cilindri :              1               buc
Trepte de compresie :            1
Debit aspirat :                  222             l/min
Debit furnizat :                 133             l/min
Presiune maxima :                8               bari
Turatie grup :                   2850            rpm
Dimensiune :                     770 x 310 x 645 mm
Greutate :                       32.6            kg</t>
  </si>
  <si>
    <t>CAPSATOR PNEUMATIC</t>
  </si>
  <si>
    <t>Tip utilizare :     profesional
Capse :             16 - 40 mm
Cuie :              20 - 50 mm
Tip capse :         tip 90
Tip cuie :          tip F
Consum de aer :     0.6 l/bataie
Presiune de lucru : 6 bari
Greutate :          1.6 kg</t>
  </si>
  <si>
    <t>PISTOL VOPSIT PNEUMATIC</t>
  </si>
  <si>
    <t xml:space="preserve">Capacitate rezervor :                       0.1 l
Diametru duza :                             0.8 mm
Consum aer functionare :                  220 l/min
Presiune lucru:                             3 bari </t>
  </si>
  <si>
    <t>PISTOL PNEUMATIC DE BATUT CUIE</t>
  </si>
  <si>
    <t>Sursa putere Pneumatic
Unghi inclinare magazie 33 °
Tip colationare Stick
Dimensiunile gamei de cuie 2.5-3.3 mm
Lungime cui 50-90 mm
Diametru cap 7.2 mm
Capacitate magazie 38-75 Cuie
Sistem de percutie Secvential
Presiunea de lucru 4.8 - 8.3 Bar
Consum de aer per impuscatura @ 6.9 Bar 2.47 l
Zgomot LPa 1sd 83.9 / 4 dB
Zgomot LWa 1sd 90.7 / 4 dB
Zgomot LPa 1s, 1m 77.7 / 4 dB
Vibratii 3.62 m/s2
Lungime 457 mm
Inaltime 355 mm
Latime 133 mm
Greutate 3.6 kg</t>
  </si>
  <si>
    <t>BORMASINA CU ACUMULATOR</t>
  </si>
  <si>
    <t>Tip utilizare :                     profesional
Tensiune acumulator :               18 V
Capacitate acumulator :             2.0 Ah
Tip acumulator :                    Li-Ion
Numar de acumulatori in set :       2 buc
Turatie in gol treapta 1 :          0 - 500 rpm
               treapta 2 :          0 - 1900 rpm
Deschidere mandrina :               1.5 - 13 mm
Moment maxim de torsiune :          63 Nm
Trepte ale momentului de torsiune : 20+1
Diametru maxim de gaurire in lemn : 38 mmm
                          in otel : 13 mm
Diametru maxim suruburi :           8 mm
Lungime :                           191 mm
Inaltime:                           230 mm
Greutate :                          1.5 kg</t>
  </si>
  <si>
    <t>FIERASTRAU TIP SABIE</t>
  </si>
  <si>
    <t>Tip utilizare :                   hobby
Putere :                          800 W
Curse in gol :                    0 - 2700 cpm
Lungime cursa :                   26 mm
Adancimea de taiere in lemn :     150 mm
                in aluminiu :     25 mm
                   in metal :     15 mm
Greutate :                        2.7 kg</t>
  </si>
  <si>
    <t>DRUJBA CU LANT</t>
  </si>
  <si>
    <t>Cod Unic MS 171 1.3 mm
Producator STIHL
Lungimea de taiere  35 cm
Motor 2 timpi
Putere 1,3 kW/1,8 CP
Capacitate cilindrica 30,1 cm³
Nivel vibratii 4,1/3,6 m/s²
Nivel zgomot 98,0 dB(A)
Greutate in Kg 4.3000</t>
  </si>
  <si>
    <t>FOARFECA PENTRU TABLA PNEUMATICA</t>
  </si>
  <si>
    <t>Diametrul de taiere:  5,5 mm
Consum redus de aer:  141 l / min
Numar de curse:       1800 / min</t>
  </si>
  <si>
    <t>FIERASTRAU PENDULAR</t>
  </si>
  <si>
    <t>Tip utilizare:                 profesional
Puterea absorbita:             450 W
Turatia in gol:                500–3.100 r.p.m
Lungimea cursei:               18 mm
Cursa oscilanta:               4 trepte
Capacitatea de taiere in lemn: 65 mm
Capacitatea de taiere in otel: 6 mm
Greutatea:                     1,9 kg</t>
  </si>
  <si>
    <t>FIERASTRAU CIRCULAR DE MANA</t>
  </si>
  <si>
    <t>Tip utilizare:                             profesional
Panza de ferastrau cu carburi metalice:    190 mm   
Tensiune electrica:                        230 V 
Putere nominala:                           1.400 W 
Turatie de mers in gol:                    5.500 r.p.m 
Greutate:                                  4,2 kg 
Diametru orificiu panza de ferastrau:      30,0 mm 
Diametrul panzei de ferastrau:             190 mm 
Adancime de taiere 90º:                    70 mm 
Adancime de taiere 45º:                    50 mm</t>
  </si>
  <si>
    <t>SLEFUITOR CU BANDA</t>
  </si>
  <si>
    <t>Clasa de utilizare:             profesionala
Viteza de rulare banda:         200 – 330 m/min
Suprafata de slefuit, latime:   75 mm
Lungime, banda:                 533 mm
Latime banda:                   75 mm
Putere nominala:                750 W
Putere utila:                   410 W
Greutate fara cablu:            3.4 kg</t>
  </si>
  <si>
    <t>SLEFUITOR CU VIBRATII</t>
  </si>
  <si>
    <t>Tip utilizare :             profesional
Putere :                    180 W
Turatie in gol :            12000 rpm
Vibratii in gol :           24000 vpm
Diametru cerc vibratii :    1.6 mm
Dimensiuni :                270 x 110 x 143 mm
Latime placa de slefuit :   80 mm
Lungime placa de slefuit :  130 mm
Greutate :                  1.2 kg</t>
  </si>
  <si>
    <t>SLEFUITOR CU EXCENTRIC</t>
  </si>
  <si>
    <t>Clasa de utilizare:       profesionala
Putere nominala:          250 W
Rotatii ( in gol ):       7500 - 12000 r.p.m
Numar de vibratii:        15000 - 24000 min-1
Excentricitate            1.25 mm
Foaie abraziva:           125 mm
Diametrul talerului::     125 mm
Greutate:                 1.3 Kg</t>
  </si>
  <si>
    <t>MASINA DE FREZAT NUTURI</t>
  </si>
  <si>
    <t>Tip utilizare :                   profesional
Putere :                          700 W
Tensiune alimentare :             230 - 240 V
Diametru disc :                   100 mm
Grosime disc :                    4 mm
Diametrul gaurii discului         22 mm
Nuumar de dinti                   6
Turatia in gol :                  11000 rpm
Protectie electrica :             Izolatie dubla
Lungime cordon de alimentare :    4 m
Greutate :                        2.5 kg
Pozitie opritor :                 0 - 10 - 20 
Marime "biscuite" :               0 - 10 - 20
Adancime :                        8.0 - 10.0 - 12.3 mm
Lungime :                         302 mm
Inaltime :                        145 mm
Latime :                          139 mm</t>
  </si>
  <si>
    <t>ASPIRATOR</t>
  </si>
  <si>
    <t>YATO YATO Aspirator 2400 W 70 L 18 kPa
Echipat cu un rezervor de 70 L . 
Puterea ridicata va permite sa lucrati rapid si usor pe suprafete mari, foarte murdare. 
Destinata utilizarii in hoteluri, birouri, magazine, cladiri publice.
Utilizarea umed si uscat.
HEPA si filtre de spuma.
Tub lung anti-static, duza de aspiratie larga, maner confortabil si roti solide cresc confortul de utilizare.
Carcasa din metal si dispozitivele de fixare.
Pentru utilizare cu sau fara sac.
Cablu de 5 m.</t>
  </si>
  <si>
    <t>ROLA PRELUNGITOR CABLU</t>
  </si>
  <si>
    <t>Prevazut cu maner pentru rotire.
Dotat cu 4 posturi de alimentare.
3 x 2.5 / 50 m</t>
  </si>
  <si>
    <t>MENGHINA DE MANA (CLEMA)</t>
  </si>
  <si>
    <t>raza de deschidere 210 - 1175 mm, distanța de prindere 915 mm</t>
  </si>
  <si>
    <t>CONECTOR IMBINARE MENGHINE</t>
  </si>
  <si>
    <t>Conectorul face posibilă îmbinarea de menghine de mână Wolfcraft pentru a prelungi deschiderea acestora cu până la 2000 mm.</t>
  </si>
  <si>
    <t>LAPTOP</t>
  </si>
  <si>
    <t>Laptop 2 in 1 HP Pavilion x360 15-cr0009nq, Intel Core i3-8130U pana la 3.4GHz, 15.6" Full HD Touch, 4GB, 1TB, Intel UHD Graphics 620, Windows 10 Ho</t>
  </si>
  <si>
    <t>IMPRIMANTA MULTIFUNCTIONALA</t>
  </si>
  <si>
    <t>Rezolutie copiere 600 x 600 dpi
Rezolutie scanare 600 x 600 dpi</t>
  </si>
  <si>
    <t>PRESA DE PELETI</t>
  </si>
  <si>
    <t>PUTERE MOTOR 4 KW
DIAMETRU MATRITA 150 MM</t>
  </si>
  <si>
    <t>2,2 kW, 3 CP</t>
  </si>
  <si>
    <t>SISTEM FOTOVOLTAIC</t>
  </si>
  <si>
    <t>CHIRIE</t>
  </si>
  <si>
    <t>ROUTER CNC LEMN
(EURO 4.7142 LEI)</t>
  </si>
  <si>
    <t>Sistem fotovoltaic ce produce pana la 7kW/zi si include:
-Panouri fotovoltaice policristaline 260W - 4 buc
-Invertor hibrid 24V 2400W unda sinusoidala pura cu regulator de incarcare MPPT 40A - 1 buc
-Cablu solar - 10 m
-Mufe conectare MC4- 8 buc
Pachetul nu contine sistemul de prindere pe acoperis si nici bateriile solare.</t>
  </si>
  <si>
    <t>CHIRIE PUNCT DE LUCRU SI DEPOZITARE</t>
  </si>
</sst>
</file>

<file path=xl/styles.xml><?xml version="1.0" encoding="utf-8"?>
<styleSheet xmlns="http://schemas.openxmlformats.org/spreadsheetml/2006/main">
  <numFmts count="1">
    <numFmt numFmtId="164" formatCode="#,##0\ [$lei-418]"/>
  </numFmts>
  <fonts count="17">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39">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wrapText="1"/>
    </xf>
    <xf numFmtId="2" fontId="4" fillId="0" borderId="18"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6" xfId="0" applyFont="1" applyBorder="1" applyAlignment="1">
      <alignment horizontal="center" vertical="center"/>
    </xf>
    <xf numFmtId="0" fontId="4" fillId="0" borderId="19" xfId="0" applyFont="1" applyBorder="1" applyAlignment="1">
      <alignment horizontal="center" vertical="center"/>
    </xf>
    <xf numFmtId="4" fontId="2" fillId="6" borderId="12" xfId="0" applyNumberFormat="1" applyFont="1" applyFill="1" applyBorder="1" applyAlignment="1">
      <alignment horizontal="center" vertical="center"/>
    </xf>
    <xf numFmtId="4" fontId="2" fillId="6" borderId="9" xfId="0" applyNumberFormat="1" applyFont="1" applyFill="1" applyBorder="1" applyAlignment="1">
      <alignment horizontal="center" vertical="center"/>
    </xf>
    <xf numFmtId="4" fontId="2" fillId="6" borderId="1" xfId="0" applyNumberFormat="1" applyFont="1" applyFill="1" applyBorder="1" applyAlignment="1">
      <alignment horizontal="center" vertical="center"/>
    </xf>
    <xf numFmtId="4" fontId="4" fillId="0" borderId="18" xfId="0" applyNumberFormat="1" applyFont="1" applyBorder="1" applyAlignment="1">
      <alignment horizontal="center" vertical="center"/>
    </xf>
    <xf numFmtId="4" fontId="4" fillId="0" borderId="6" xfId="0" applyNumberFormat="1" applyFont="1" applyBorder="1" applyAlignment="1">
      <alignment horizontal="center" vertical="center"/>
    </xf>
    <xf numFmtId="0" fontId="5" fillId="0" borderId="0" xfId="0" applyFont="1" applyAlignment="1">
      <alignment wrapText="1"/>
    </xf>
    <xf numFmtId="0" fontId="0" fillId="0" borderId="6" xfId="0" applyBorder="1" applyAlignment="1">
      <alignment horizontal="center" vertical="center"/>
    </xf>
    <xf numFmtId="0" fontId="4" fillId="0" borderId="6" xfId="0" applyFont="1" applyBorder="1" applyAlignment="1">
      <alignment horizontal="center" vertical="center" wrapText="1"/>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W46"/>
  <sheetViews>
    <sheetView tabSelected="1" view="pageBreakPreview" zoomScale="60" zoomScaleNormal="80" workbookViewId="0">
      <pane ySplit="2" topLeftCell="A37" activePane="bottomLeft" state="frozen"/>
      <selection pane="bottomLeft" activeCell="I50" sqref="I50"/>
    </sheetView>
  </sheetViews>
  <sheetFormatPr defaultRowHeight="16.5"/>
  <cols>
    <col min="1" max="1" width="5.85546875" style="5" customWidth="1"/>
    <col min="2" max="2" width="25.42578125" style="5" customWidth="1"/>
    <col min="3" max="3" width="64.42578125" style="5" customWidth="1"/>
    <col min="4" max="4" width="34.42578125" style="5" customWidth="1"/>
    <col min="5" max="5" width="11.140625" style="26" customWidth="1"/>
    <col min="6" max="6" width="13.140625" style="27" customWidth="1"/>
    <col min="7" max="7" width="11.42578125" style="26" customWidth="1"/>
    <col min="8" max="8" width="13.5703125" style="28" customWidth="1"/>
    <col min="9" max="9" width="13.42578125" style="28" customWidth="1"/>
    <col min="10" max="10" width="15.140625" style="28" customWidth="1"/>
    <col min="11" max="11" width="14.5703125" style="28" customWidth="1"/>
    <col min="12" max="12" width="13" style="5" customWidth="1"/>
    <col min="13" max="13" width="15" style="5" customWidth="1"/>
    <col min="14" max="14" width="12.140625" style="5" customWidth="1"/>
    <col min="15" max="15" width="11.85546875" style="5" customWidth="1"/>
    <col min="16" max="16" width="11.28515625" style="5" customWidth="1"/>
    <col min="17" max="17" width="13.140625" style="5" customWidth="1"/>
    <col min="18" max="18" width="11.42578125" style="5" customWidth="1"/>
    <col min="19" max="19" width="12.140625" style="5" customWidth="1"/>
    <col min="20" max="20" width="11.7109375" style="5" customWidth="1"/>
    <col min="21" max="21" width="12.28515625" style="5" customWidth="1"/>
    <col min="22" max="22" width="12.5703125" style="5" customWidth="1"/>
    <col min="23" max="23" width="13.5703125" style="5" customWidth="1"/>
    <col min="24" max="16384" width="9.140625" style="5"/>
  </cols>
  <sheetData>
    <row r="1" spans="1:23" ht="16.5" customHeight="1">
      <c r="A1" s="100" t="s">
        <v>48</v>
      </c>
      <c r="B1" s="105" t="s">
        <v>26</v>
      </c>
      <c r="C1" s="105" t="s">
        <v>51</v>
      </c>
      <c r="D1" s="109" t="s">
        <v>27</v>
      </c>
      <c r="E1" s="95" t="s">
        <v>31</v>
      </c>
      <c r="F1" s="95" t="s">
        <v>30</v>
      </c>
      <c r="G1" s="95" t="s">
        <v>29</v>
      </c>
      <c r="H1" s="95" t="s">
        <v>28</v>
      </c>
      <c r="I1" s="95" t="s">
        <v>32</v>
      </c>
      <c r="J1" s="95" t="s">
        <v>33</v>
      </c>
      <c r="K1" s="95" t="s">
        <v>34</v>
      </c>
      <c r="L1" s="97" t="s">
        <v>58</v>
      </c>
      <c r="M1" s="98"/>
      <c r="N1" s="98"/>
      <c r="O1" s="98"/>
      <c r="P1" s="98"/>
      <c r="Q1" s="98"/>
      <c r="R1" s="98"/>
      <c r="S1" s="98"/>
      <c r="T1" s="98"/>
      <c r="U1" s="98"/>
      <c r="V1" s="98"/>
      <c r="W1" s="99"/>
    </row>
    <row r="2" spans="1:23" ht="16.5" customHeight="1" thickBot="1">
      <c r="A2" s="101"/>
      <c r="B2" s="106"/>
      <c r="C2" s="106"/>
      <c r="D2" s="110"/>
      <c r="E2" s="96"/>
      <c r="F2" s="96"/>
      <c r="G2" s="96"/>
      <c r="H2" s="96"/>
      <c r="I2" s="96"/>
      <c r="J2" s="96"/>
      <c r="K2" s="96"/>
      <c r="L2" s="31" t="s">
        <v>35</v>
      </c>
      <c r="M2" s="32" t="s">
        <v>36</v>
      </c>
      <c r="N2" s="32" t="s">
        <v>37</v>
      </c>
      <c r="O2" s="32" t="s">
        <v>38</v>
      </c>
      <c r="P2" s="32" t="s">
        <v>39</v>
      </c>
      <c r="Q2" s="32" t="s">
        <v>40</v>
      </c>
      <c r="R2" s="32" t="s">
        <v>41</v>
      </c>
      <c r="S2" s="32" t="s">
        <v>42</v>
      </c>
      <c r="T2" s="32" t="s">
        <v>43</v>
      </c>
      <c r="U2" s="32" t="s">
        <v>44</v>
      </c>
      <c r="V2" s="32" t="s">
        <v>45</v>
      </c>
      <c r="W2" s="33" t="s">
        <v>46</v>
      </c>
    </row>
    <row r="3" spans="1:23" ht="15.75" customHeight="1">
      <c r="A3" s="116" t="s">
        <v>55</v>
      </c>
      <c r="B3" s="117"/>
      <c r="C3" s="117"/>
      <c r="D3" s="117"/>
      <c r="E3" s="117"/>
      <c r="F3" s="117"/>
      <c r="G3" s="117"/>
      <c r="H3" s="117"/>
      <c r="I3" s="117"/>
      <c r="J3" s="117"/>
      <c r="K3" s="117"/>
      <c r="L3" s="2"/>
      <c r="M3" s="3"/>
      <c r="N3" s="3"/>
      <c r="O3" s="3"/>
      <c r="P3" s="3"/>
      <c r="Q3" s="3"/>
      <c r="R3" s="3"/>
      <c r="S3" s="3"/>
      <c r="T3" s="3"/>
      <c r="U3" s="3"/>
      <c r="V3" s="3"/>
      <c r="W3" s="4"/>
    </row>
    <row r="4" spans="1:23">
      <c r="A4" s="6">
        <v>1</v>
      </c>
      <c r="B4" s="81" t="s">
        <v>113</v>
      </c>
      <c r="C4" s="81" t="s">
        <v>116</v>
      </c>
      <c r="D4" s="82" t="s">
        <v>1</v>
      </c>
      <c r="E4" s="49" t="s">
        <v>114</v>
      </c>
      <c r="F4" s="50" t="s">
        <v>63</v>
      </c>
      <c r="G4" s="50">
        <v>12</v>
      </c>
      <c r="H4" s="50">
        <v>1263</v>
      </c>
      <c r="I4" s="50"/>
      <c r="J4" s="50">
        <f t="shared" ref="J4:J15" si="0">G4*H4</f>
        <v>15156</v>
      </c>
      <c r="K4" s="50">
        <f>J4</f>
        <v>15156</v>
      </c>
      <c r="L4" s="83">
        <v>1263</v>
      </c>
      <c r="M4" s="83">
        <v>1263</v>
      </c>
      <c r="N4" s="83">
        <v>1263</v>
      </c>
      <c r="O4" s="83">
        <v>1263</v>
      </c>
      <c r="P4" s="83">
        <v>1263</v>
      </c>
      <c r="Q4" s="83">
        <v>1263</v>
      </c>
      <c r="R4" s="83">
        <v>1263</v>
      </c>
      <c r="S4" s="83">
        <v>1263</v>
      </c>
      <c r="T4" s="83">
        <v>1263</v>
      </c>
      <c r="U4" s="83">
        <v>1263</v>
      </c>
      <c r="V4" s="83">
        <v>1263</v>
      </c>
      <c r="W4" s="83">
        <v>1263</v>
      </c>
    </row>
    <row r="5" spans="1:23" ht="82.5">
      <c r="A5" s="6">
        <v>2</v>
      </c>
      <c r="B5" s="84" t="s">
        <v>115</v>
      </c>
      <c r="C5" s="81" t="s">
        <v>116</v>
      </c>
      <c r="D5" s="82" t="s">
        <v>2</v>
      </c>
      <c r="E5" s="49" t="s">
        <v>114</v>
      </c>
      <c r="F5" s="50" t="s">
        <v>63</v>
      </c>
      <c r="G5" s="50">
        <v>12</v>
      </c>
      <c r="H5" s="50">
        <v>864</v>
      </c>
      <c r="I5" s="50"/>
      <c r="J5" s="50">
        <f t="shared" si="0"/>
        <v>10368</v>
      </c>
      <c r="K5" s="50">
        <f>J5</f>
        <v>10368</v>
      </c>
      <c r="L5" s="83">
        <v>864</v>
      </c>
      <c r="M5" s="83">
        <v>864</v>
      </c>
      <c r="N5" s="83">
        <v>864</v>
      </c>
      <c r="O5" s="83">
        <v>864</v>
      </c>
      <c r="P5" s="83">
        <v>864</v>
      </c>
      <c r="Q5" s="83">
        <v>864</v>
      </c>
      <c r="R5" s="83">
        <v>864</v>
      </c>
      <c r="S5" s="83">
        <v>864</v>
      </c>
      <c r="T5" s="83">
        <v>864</v>
      </c>
      <c r="U5" s="83">
        <v>864</v>
      </c>
      <c r="V5" s="83">
        <v>864</v>
      </c>
      <c r="W5" s="83">
        <v>864</v>
      </c>
    </row>
    <row r="6" spans="1:23">
      <c r="A6" s="6">
        <v>3</v>
      </c>
      <c r="B6" s="84" t="s">
        <v>117</v>
      </c>
      <c r="C6" s="81" t="s">
        <v>116</v>
      </c>
      <c r="D6" s="82" t="s">
        <v>1</v>
      </c>
      <c r="E6" s="49" t="s">
        <v>114</v>
      </c>
      <c r="F6" s="50" t="s">
        <v>63</v>
      </c>
      <c r="G6" s="50">
        <v>12</v>
      </c>
      <c r="H6" s="50">
        <v>1263</v>
      </c>
      <c r="I6" s="50"/>
      <c r="J6" s="50">
        <f t="shared" si="0"/>
        <v>15156</v>
      </c>
      <c r="K6" s="50">
        <f>J6</f>
        <v>15156</v>
      </c>
      <c r="L6" s="83">
        <v>1263</v>
      </c>
      <c r="M6" s="83">
        <v>1263</v>
      </c>
      <c r="N6" s="83">
        <v>1263</v>
      </c>
      <c r="O6" s="83">
        <v>1263</v>
      </c>
      <c r="P6" s="83">
        <v>1263</v>
      </c>
      <c r="Q6" s="83">
        <v>1263</v>
      </c>
      <c r="R6" s="83">
        <v>1263</v>
      </c>
      <c r="S6" s="83">
        <v>1263</v>
      </c>
      <c r="T6" s="83">
        <v>1263</v>
      </c>
      <c r="U6" s="83">
        <v>1263</v>
      </c>
      <c r="V6" s="83">
        <v>1263</v>
      </c>
      <c r="W6" s="83">
        <v>1263</v>
      </c>
    </row>
    <row r="7" spans="1:23" ht="82.5">
      <c r="A7" s="6">
        <v>4</v>
      </c>
      <c r="B7" s="84" t="s">
        <v>118</v>
      </c>
      <c r="C7" s="81" t="s">
        <v>116</v>
      </c>
      <c r="D7" s="82" t="s">
        <v>2</v>
      </c>
      <c r="E7" s="49" t="s">
        <v>114</v>
      </c>
      <c r="F7" s="50" t="s">
        <v>63</v>
      </c>
      <c r="G7" s="50">
        <v>12</v>
      </c>
      <c r="H7" s="50">
        <v>864</v>
      </c>
      <c r="I7" s="50"/>
      <c r="J7" s="50">
        <f t="shared" si="0"/>
        <v>10368</v>
      </c>
      <c r="K7" s="50">
        <f>J7</f>
        <v>10368</v>
      </c>
      <c r="L7" s="83">
        <v>864</v>
      </c>
      <c r="M7" s="83">
        <v>864</v>
      </c>
      <c r="N7" s="83">
        <v>864</v>
      </c>
      <c r="O7" s="83">
        <v>864</v>
      </c>
      <c r="P7" s="83">
        <v>864</v>
      </c>
      <c r="Q7" s="83">
        <v>864</v>
      </c>
      <c r="R7" s="83">
        <v>864</v>
      </c>
      <c r="S7" s="83">
        <v>864</v>
      </c>
      <c r="T7" s="83">
        <v>864</v>
      </c>
      <c r="U7" s="83">
        <v>864</v>
      </c>
      <c r="V7" s="83">
        <v>864</v>
      </c>
      <c r="W7" s="83">
        <v>864</v>
      </c>
    </row>
    <row r="8" spans="1:23" ht="409.5">
      <c r="A8" s="6">
        <v>5</v>
      </c>
      <c r="B8" s="93" t="s">
        <v>119</v>
      </c>
      <c r="C8" s="94" t="s">
        <v>120</v>
      </c>
      <c r="D8" s="58" t="s">
        <v>5</v>
      </c>
      <c r="E8" s="49" t="s">
        <v>114</v>
      </c>
      <c r="F8" s="50" t="s">
        <v>69</v>
      </c>
      <c r="G8" s="50">
        <v>1</v>
      </c>
      <c r="H8" s="50">
        <v>13230.25</v>
      </c>
      <c r="I8" s="50">
        <f>(H8*19%)*G8</f>
        <v>2513.7474999999999</v>
      </c>
      <c r="J8" s="50">
        <f t="shared" si="0"/>
        <v>13230.25</v>
      </c>
      <c r="K8" s="50">
        <f>J8+I8</f>
        <v>15743.997499999999</v>
      </c>
      <c r="L8" s="90"/>
      <c r="M8" s="91">
        <f>K8</f>
        <v>15743.997499999999</v>
      </c>
      <c r="N8" s="85"/>
      <c r="O8" s="85"/>
      <c r="P8" s="85"/>
      <c r="Q8" s="85"/>
      <c r="R8" s="85"/>
      <c r="S8" s="85"/>
      <c r="T8" s="85"/>
      <c r="U8" s="85"/>
      <c r="V8" s="85"/>
      <c r="W8" s="86"/>
    </row>
    <row r="9" spans="1:23" ht="198">
      <c r="A9" s="6">
        <v>6</v>
      </c>
      <c r="B9" s="84" t="s">
        <v>125</v>
      </c>
      <c r="C9" s="84" t="s">
        <v>128</v>
      </c>
      <c r="D9" s="58" t="s">
        <v>5</v>
      </c>
      <c r="E9" s="49" t="s">
        <v>114</v>
      </c>
      <c r="F9" s="50" t="s">
        <v>69</v>
      </c>
      <c r="G9" s="50">
        <v>1</v>
      </c>
      <c r="H9" s="50">
        <v>7028.57</v>
      </c>
      <c r="I9" s="50">
        <f t="shared" ref="I9:I15" si="1">(H9*19%)*G9</f>
        <v>1335.4283</v>
      </c>
      <c r="J9" s="50">
        <f t="shared" si="0"/>
        <v>7028.57</v>
      </c>
      <c r="K9" s="50">
        <f t="shared" ref="K9:K15" si="2">J9+I9</f>
        <v>8363.9982999999993</v>
      </c>
      <c r="L9" s="90"/>
      <c r="M9" s="91">
        <f t="shared" ref="M9:M15" si="3">K9</f>
        <v>8363.9982999999993</v>
      </c>
      <c r="N9" s="85"/>
      <c r="O9" s="85"/>
      <c r="P9" s="85"/>
      <c r="Q9" s="85"/>
      <c r="R9" s="85"/>
      <c r="S9" s="85"/>
      <c r="T9" s="85"/>
      <c r="U9" s="85"/>
      <c r="V9" s="85"/>
      <c r="W9" s="86"/>
    </row>
    <row r="10" spans="1:23" ht="264">
      <c r="A10" s="6">
        <v>7</v>
      </c>
      <c r="B10" s="84" t="s">
        <v>129</v>
      </c>
      <c r="C10" s="92" t="s">
        <v>130</v>
      </c>
      <c r="D10" s="58" t="s">
        <v>5</v>
      </c>
      <c r="E10" s="49" t="s">
        <v>114</v>
      </c>
      <c r="F10" s="50" t="s">
        <v>69</v>
      </c>
      <c r="G10" s="50">
        <v>1</v>
      </c>
      <c r="H10" s="50">
        <v>1511.25</v>
      </c>
      <c r="I10" s="50">
        <f t="shared" si="1"/>
        <v>287.13749999999999</v>
      </c>
      <c r="J10" s="50">
        <f t="shared" si="0"/>
        <v>1511.25</v>
      </c>
      <c r="K10" s="50">
        <f t="shared" si="2"/>
        <v>1798.3875</v>
      </c>
      <c r="L10" s="90"/>
      <c r="M10" s="91">
        <f t="shared" si="3"/>
        <v>1798.3875</v>
      </c>
      <c r="N10" s="85"/>
      <c r="O10" s="85"/>
      <c r="P10" s="85"/>
      <c r="Q10" s="85"/>
      <c r="R10" s="85"/>
      <c r="S10" s="85"/>
      <c r="T10" s="85"/>
      <c r="U10" s="85"/>
      <c r="V10" s="85"/>
      <c r="W10" s="86"/>
    </row>
    <row r="11" spans="1:23" ht="263.25" customHeight="1">
      <c r="A11" s="6">
        <v>8</v>
      </c>
      <c r="B11" s="84" t="s">
        <v>121</v>
      </c>
      <c r="C11" s="84" t="s">
        <v>123</v>
      </c>
      <c r="D11" s="58" t="s">
        <v>5</v>
      </c>
      <c r="E11" s="49" t="s">
        <v>114</v>
      </c>
      <c r="F11" s="50" t="s">
        <v>69</v>
      </c>
      <c r="G11" s="50">
        <v>1</v>
      </c>
      <c r="H11" s="50">
        <v>1344.54</v>
      </c>
      <c r="I11" s="50">
        <f t="shared" si="1"/>
        <v>255.46260000000001</v>
      </c>
      <c r="J11" s="50">
        <f t="shared" si="0"/>
        <v>1344.54</v>
      </c>
      <c r="K11" s="50">
        <f t="shared" si="2"/>
        <v>1600.0026</v>
      </c>
      <c r="L11" s="90"/>
      <c r="M11" s="91">
        <f t="shared" si="3"/>
        <v>1600.0026</v>
      </c>
      <c r="N11" s="85"/>
      <c r="O11" s="85"/>
      <c r="P11" s="85"/>
      <c r="Q11" s="85"/>
      <c r="R11" s="85"/>
      <c r="S11" s="85"/>
      <c r="T11" s="85"/>
      <c r="U11" s="85"/>
      <c r="V11" s="85"/>
      <c r="W11" s="86"/>
    </row>
    <row r="12" spans="1:23" ht="132">
      <c r="A12" s="6">
        <v>9</v>
      </c>
      <c r="B12" s="84" t="s">
        <v>122</v>
      </c>
      <c r="C12" s="84" t="s">
        <v>124</v>
      </c>
      <c r="D12" s="58" t="s">
        <v>5</v>
      </c>
      <c r="E12" s="49" t="s">
        <v>114</v>
      </c>
      <c r="F12" s="50" t="s">
        <v>69</v>
      </c>
      <c r="G12" s="50">
        <v>1</v>
      </c>
      <c r="H12" s="50">
        <v>252.1</v>
      </c>
      <c r="I12" s="50">
        <f t="shared" si="1"/>
        <v>47.899000000000001</v>
      </c>
      <c r="J12" s="50">
        <f t="shared" si="0"/>
        <v>252.1</v>
      </c>
      <c r="K12" s="50">
        <f t="shared" si="2"/>
        <v>299.99900000000002</v>
      </c>
      <c r="L12" s="90"/>
      <c r="M12" s="91">
        <f t="shared" si="3"/>
        <v>299.99900000000002</v>
      </c>
      <c r="N12" s="85"/>
      <c r="O12" s="85"/>
      <c r="P12" s="85"/>
      <c r="Q12" s="85"/>
      <c r="R12" s="85"/>
      <c r="S12" s="85"/>
      <c r="T12" s="85"/>
      <c r="U12" s="85"/>
      <c r="V12" s="85"/>
      <c r="W12" s="86"/>
    </row>
    <row r="13" spans="1:23" ht="132">
      <c r="A13" s="6">
        <v>10</v>
      </c>
      <c r="B13" s="84" t="s">
        <v>126</v>
      </c>
      <c r="C13" s="84" t="s">
        <v>127</v>
      </c>
      <c r="D13" s="58" t="s">
        <v>5</v>
      </c>
      <c r="E13" s="49" t="s">
        <v>114</v>
      </c>
      <c r="F13" s="50" t="s">
        <v>69</v>
      </c>
      <c r="G13" s="50">
        <v>1</v>
      </c>
      <c r="H13" s="50">
        <v>932.77</v>
      </c>
      <c r="I13" s="50">
        <f t="shared" si="1"/>
        <v>177.22630000000001</v>
      </c>
      <c r="J13" s="50">
        <f t="shared" si="0"/>
        <v>932.77</v>
      </c>
      <c r="K13" s="50">
        <f t="shared" si="2"/>
        <v>1109.9963</v>
      </c>
      <c r="L13" s="90"/>
      <c r="M13" s="91">
        <f t="shared" si="3"/>
        <v>1109.9963</v>
      </c>
      <c r="N13" s="85"/>
      <c r="O13" s="85"/>
      <c r="P13" s="85"/>
      <c r="Q13" s="85"/>
      <c r="R13" s="85"/>
      <c r="S13" s="85"/>
      <c r="T13" s="85"/>
      <c r="U13" s="85"/>
      <c r="V13" s="85"/>
      <c r="W13" s="86"/>
    </row>
    <row r="14" spans="1:23" ht="176.25" customHeight="1">
      <c r="A14" s="6">
        <v>11</v>
      </c>
      <c r="B14" s="84" t="s">
        <v>131</v>
      </c>
      <c r="C14" s="84" t="s">
        <v>132</v>
      </c>
      <c r="D14" s="58" t="s">
        <v>5</v>
      </c>
      <c r="E14" s="49" t="s">
        <v>114</v>
      </c>
      <c r="F14" s="50" t="s">
        <v>69</v>
      </c>
      <c r="G14" s="50">
        <v>1</v>
      </c>
      <c r="H14" s="50">
        <v>928.57</v>
      </c>
      <c r="I14" s="50">
        <f t="shared" si="1"/>
        <v>176.42830000000001</v>
      </c>
      <c r="J14" s="50">
        <f t="shared" si="0"/>
        <v>928.57</v>
      </c>
      <c r="K14" s="50">
        <f t="shared" si="2"/>
        <v>1104.9983</v>
      </c>
      <c r="L14" s="90"/>
      <c r="M14" s="91">
        <f t="shared" si="3"/>
        <v>1104.9983</v>
      </c>
      <c r="N14" s="85"/>
      <c r="O14" s="85"/>
      <c r="P14" s="85"/>
      <c r="Q14" s="85"/>
      <c r="R14" s="85"/>
      <c r="S14" s="85"/>
      <c r="T14" s="85"/>
      <c r="U14" s="85"/>
      <c r="V14" s="85"/>
      <c r="W14" s="86"/>
    </row>
    <row r="15" spans="1:23" ht="231">
      <c r="A15" s="6">
        <v>12</v>
      </c>
      <c r="B15" s="84" t="s">
        <v>133</v>
      </c>
      <c r="C15" s="84" t="s">
        <v>134</v>
      </c>
      <c r="D15" s="58" t="s">
        <v>5</v>
      </c>
      <c r="E15" s="49" t="s">
        <v>114</v>
      </c>
      <c r="F15" s="50" t="s">
        <v>69</v>
      </c>
      <c r="G15" s="50">
        <v>1</v>
      </c>
      <c r="H15" s="50">
        <v>763.87</v>
      </c>
      <c r="I15" s="50">
        <f t="shared" si="1"/>
        <v>145.1353</v>
      </c>
      <c r="J15" s="50">
        <f t="shared" si="0"/>
        <v>763.87</v>
      </c>
      <c r="K15" s="50">
        <f t="shared" si="2"/>
        <v>909.00530000000003</v>
      </c>
      <c r="L15" s="90"/>
      <c r="M15" s="91">
        <f t="shared" si="3"/>
        <v>909.00530000000003</v>
      </c>
      <c r="N15" s="85"/>
      <c r="O15" s="85"/>
      <c r="P15" s="85"/>
      <c r="Q15" s="85"/>
      <c r="R15" s="85"/>
      <c r="S15" s="85"/>
      <c r="T15" s="85"/>
      <c r="U15" s="85"/>
      <c r="V15" s="85"/>
      <c r="W15" s="86"/>
    </row>
    <row r="16" spans="1:23" ht="132">
      <c r="A16" s="6">
        <v>13</v>
      </c>
      <c r="B16" s="84" t="s">
        <v>135</v>
      </c>
      <c r="C16" s="84" t="s">
        <v>136</v>
      </c>
      <c r="D16" s="58" t="s">
        <v>5</v>
      </c>
      <c r="E16" s="49" t="s">
        <v>114</v>
      </c>
      <c r="F16" s="50" t="s">
        <v>69</v>
      </c>
      <c r="G16" s="50">
        <v>1</v>
      </c>
      <c r="H16" s="50">
        <v>455.46</v>
      </c>
      <c r="I16" s="50">
        <f t="shared" ref="I16:I36" si="4">(H16*19%)*G16</f>
        <v>86.537399999999991</v>
      </c>
      <c r="J16" s="50">
        <f t="shared" ref="J16:J36" si="5">G16*H16</f>
        <v>455.46</v>
      </c>
      <c r="K16" s="50">
        <f t="shared" ref="K16:K36" si="6">J16+I16</f>
        <v>541.99739999999997</v>
      </c>
      <c r="L16" s="90"/>
      <c r="M16" s="91">
        <f t="shared" ref="M16:M22" si="7">K16</f>
        <v>541.99739999999997</v>
      </c>
      <c r="N16" s="85"/>
      <c r="O16" s="85"/>
      <c r="P16" s="85"/>
      <c r="Q16" s="85"/>
      <c r="R16" s="85"/>
      <c r="S16" s="85"/>
      <c r="T16" s="85"/>
      <c r="U16" s="85"/>
      <c r="V16" s="85"/>
      <c r="W16" s="86"/>
    </row>
    <row r="17" spans="1:23" ht="132">
      <c r="A17" s="6">
        <v>14</v>
      </c>
      <c r="B17" s="84" t="s">
        <v>137</v>
      </c>
      <c r="C17" s="84" t="s">
        <v>138</v>
      </c>
      <c r="D17" s="58" t="s">
        <v>5</v>
      </c>
      <c r="E17" s="49" t="s">
        <v>114</v>
      </c>
      <c r="F17" s="50" t="s">
        <v>69</v>
      </c>
      <c r="G17" s="50">
        <v>1</v>
      </c>
      <c r="H17" s="50">
        <v>84.03</v>
      </c>
      <c r="I17" s="50">
        <f t="shared" si="4"/>
        <v>15.9657</v>
      </c>
      <c r="J17" s="50">
        <f t="shared" si="5"/>
        <v>84.03</v>
      </c>
      <c r="K17" s="50">
        <f t="shared" si="6"/>
        <v>99.995699999999999</v>
      </c>
      <c r="L17" s="90"/>
      <c r="M17" s="91">
        <f t="shared" si="7"/>
        <v>99.995699999999999</v>
      </c>
      <c r="N17" s="85"/>
      <c r="O17" s="85"/>
      <c r="P17" s="85"/>
      <c r="Q17" s="85"/>
      <c r="R17" s="85"/>
      <c r="S17" s="85"/>
      <c r="T17" s="85"/>
      <c r="U17" s="85"/>
      <c r="V17" s="85"/>
      <c r="W17" s="86"/>
    </row>
    <row r="18" spans="1:23" ht="297">
      <c r="A18" s="6">
        <v>15</v>
      </c>
      <c r="B18" s="84" t="s">
        <v>139</v>
      </c>
      <c r="C18" s="84" t="s">
        <v>140</v>
      </c>
      <c r="D18" s="58" t="s">
        <v>5</v>
      </c>
      <c r="E18" s="49" t="s">
        <v>114</v>
      </c>
      <c r="F18" s="50" t="s">
        <v>69</v>
      </c>
      <c r="G18" s="50">
        <v>1</v>
      </c>
      <c r="H18" s="50">
        <v>1115.1300000000001</v>
      </c>
      <c r="I18" s="50">
        <f t="shared" si="4"/>
        <v>211.87470000000002</v>
      </c>
      <c r="J18" s="50">
        <f t="shared" si="5"/>
        <v>1115.1300000000001</v>
      </c>
      <c r="K18" s="50">
        <f t="shared" si="6"/>
        <v>1327.0047000000002</v>
      </c>
      <c r="L18" s="90"/>
      <c r="M18" s="91">
        <f t="shared" si="7"/>
        <v>1327.0047000000002</v>
      </c>
      <c r="N18" s="85"/>
      <c r="O18" s="85"/>
      <c r="P18" s="85"/>
      <c r="Q18" s="85"/>
      <c r="R18" s="85"/>
      <c r="S18" s="85"/>
      <c r="T18" s="85"/>
      <c r="U18" s="85"/>
      <c r="V18" s="85"/>
      <c r="W18" s="86"/>
    </row>
    <row r="19" spans="1:23" ht="264">
      <c r="A19" s="6">
        <v>16</v>
      </c>
      <c r="B19" s="84" t="s">
        <v>141</v>
      </c>
      <c r="C19" s="84" t="s">
        <v>142</v>
      </c>
      <c r="D19" s="58" t="s">
        <v>5</v>
      </c>
      <c r="E19" s="49" t="s">
        <v>114</v>
      </c>
      <c r="F19" s="50" t="s">
        <v>69</v>
      </c>
      <c r="G19" s="50">
        <v>1</v>
      </c>
      <c r="H19" s="50">
        <v>672.27</v>
      </c>
      <c r="I19" s="50">
        <f t="shared" si="4"/>
        <v>127.7313</v>
      </c>
      <c r="J19" s="50">
        <f t="shared" si="5"/>
        <v>672.27</v>
      </c>
      <c r="K19" s="50">
        <f t="shared" si="6"/>
        <v>800.00130000000001</v>
      </c>
      <c r="L19" s="90"/>
      <c r="M19" s="91">
        <f t="shared" si="7"/>
        <v>800.00130000000001</v>
      </c>
      <c r="N19" s="85"/>
      <c r="O19" s="85"/>
      <c r="P19" s="85"/>
      <c r="Q19" s="85"/>
      <c r="R19" s="85"/>
      <c r="S19" s="85"/>
      <c r="T19" s="85"/>
      <c r="U19" s="85"/>
      <c r="V19" s="85"/>
      <c r="W19" s="86"/>
    </row>
    <row r="20" spans="1:23" ht="132">
      <c r="A20" s="6">
        <v>17</v>
      </c>
      <c r="B20" s="84" t="s">
        <v>143</v>
      </c>
      <c r="C20" s="84" t="s">
        <v>144</v>
      </c>
      <c r="D20" s="58" t="s">
        <v>5</v>
      </c>
      <c r="E20" s="49" t="s">
        <v>114</v>
      </c>
      <c r="F20" s="50" t="s">
        <v>69</v>
      </c>
      <c r="G20" s="50">
        <v>1</v>
      </c>
      <c r="H20" s="50">
        <v>268.91000000000003</v>
      </c>
      <c r="I20" s="50">
        <f t="shared" si="4"/>
        <v>51.092900000000007</v>
      </c>
      <c r="J20" s="50">
        <f t="shared" si="5"/>
        <v>268.91000000000003</v>
      </c>
      <c r="K20" s="50">
        <f t="shared" si="6"/>
        <v>320.00290000000001</v>
      </c>
      <c r="L20" s="90"/>
      <c r="M20" s="91">
        <f t="shared" si="7"/>
        <v>320.00290000000001</v>
      </c>
      <c r="N20" s="85"/>
      <c r="O20" s="85"/>
      <c r="P20" s="85"/>
      <c r="Q20" s="85"/>
      <c r="R20" s="85"/>
      <c r="S20" s="85"/>
      <c r="T20" s="85"/>
      <c r="U20" s="85"/>
      <c r="V20" s="85"/>
      <c r="W20" s="86"/>
    </row>
    <row r="21" spans="1:23" ht="148.5">
      <c r="A21" s="6">
        <v>18</v>
      </c>
      <c r="B21" s="84" t="s">
        <v>145</v>
      </c>
      <c r="C21" s="84" t="s">
        <v>146</v>
      </c>
      <c r="D21" s="58" t="s">
        <v>5</v>
      </c>
      <c r="E21" s="49" t="s">
        <v>114</v>
      </c>
      <c r="F21" s="50" t="s">
        <v>69</v>
      </c>
      <c r="G21" s="50">
        <v>1</v>
      </c>
      <c r="H21" s="50">
        <v>797.48</v>
      </c>
      <c r="I21" s="50">
        <f t="shared" si="4"/>
        <v>151.52119999999999</v>
      </c>
      <c r="J21" s="50">
        <f t="shared" si="5"/>
        <v>797.48</v>
      </c>
      <c r="K21" s="50">
        <f t="shared" si="6"/>
        <v>949.00120000000004</v>
      </c>
      <c r="L21" s="90"/>
      <c r="M21" s="91">
        <f t="shared" si="7"/>
        <v>949.00120000000004</v>
      </c>
      <c r="N21" s="85"/>
      <c r="O21" s="85"/>
      <c r="P21" s="85"/>
      <c r="Q21" s="85"/>
      <c r="R21" s="85"/>
      <c r="S21" s="85"/>
      <c r="T21" s="85"/>
      <c r="U21" s="85"/>
      <c r="V21" s="85"/>
      <c r="W21" s="86"/>
    </row>
    <row r="22" spans="1:23" ht="132">
      <c r="A22" s="6">
        <v>19</v>
      </c>
      <c r="B22" s="84" t="s">
        <v>147</v>
      </c>
      <c r="C22" s="84" t="s">
        <v>148</v>
      </c>
      <c r="D22" s="58" t="s">
        <v>5</v>
      </c>
      <c r="E22" s="49" t="s">
        <v>114</v>
      </c>
      <c r="F22" s="50" t="s">
        <v>69</v>
      </c>
      <c r="G22" s="50">
        <v>1</v>
      </c>
      <c r="H22" s="50">
        <v>135.29</v>
      </c>
      <c r="I22" s="50">
        <f t="shared" si="4"/>
        <v>25.705099999999998</v>
      </c>
      <c r="J22" s="50">
        <f t="shared" si="5"/>
        <v>135.29</v>
      </c>
      <c r="K22" s="50">
        <f t="shared" si="6"/>
        <v>160.99509999999998</v>
      </c>
      <c r="L22" s="90"/>
      <c r="M22" s="91">
        <f t="shared" si="7"/>
        <v>160.99509999999998</v>
      </c>
      <c r="N22" s="85"/>
      <c r="O22" s="85"/>
      <c r="P22" s="85"/>
      <c r="Q22" s="85"/>
      <c r="R22" s="85"/>
      <c r="S22" s="85"/>
      <c r="T22" s="85"/>
      <c r="U22" s="85"/>
      <c r="V22" s="85"/>
      <c r="W22" s="86"/>
    </row>
    <row r="23" spans="1:23" ht="132">
      <c r="A23" s="6">
        <v>20</v>
      </c>
      <c r="B23" s="84" t="s">
        <v>149</v>
      </c>
      <c r="C23" s="84" t="s">
        <v>150</v>
      </c>
      <c r="D23" s="58" t="s">
        <v>5</v>
      </c>
      <c r="E23" s="49" t="s">
        <v>114</v>
      </c>
      <c r="F23" s="50" t="s">
        <v>69</v>
      </c>
      <c r="G23" s="50">
        <v>1</v>
      </c>
      <c r="H23" s="50">
        <v>263.87</v>
      </c>
      <c r="I23" s="50">
        <f t="shared" ref="I23:I25" si="8">(H23*19%)*G23</f>
        <v>50.135300000000001</v>
      </c>
      <c r="J23" s="50">
        <f t="shared" ref="J23:J25" si="9">G23*H23</f>
        <v>263.87</v>
      </c>
      <c r="K23" s="50">
        <f t="shared" ref="K23:K25" si="10">J23+I23</f>
        <v>314.00530000000003</v>
      </c>
      <c r="L23" s="90"/>
      <c r="M23" s="91">
        <f t="shared" ref="M23:M25" si="11">K23</f>
        <v>314.00530000000003</v>
      </c>
      <c r="N23" s="85"/>
      <c r="O23" s="85"/>
      <c r="P23" s="85"/>
      <c r="Q23" s="85"/>
      <c r="R23" s="85"/>
      <c r="S23" s="85"/>
      <c r="T23" s="85"/>
      <c r="U23" s="85"/>
      <c r="V23" s="85"/>
      <c r="W23" s="86"/>
    </row>
    <row r="24" spans="1:23" ht="165">
      <c r="A24" s="6">
        <v>21</v>
      </c>
      <c r="B24" s="84" t="s">
        <v>151</v>
      </c>
      <c r="C24" s="84" t="s">
        <v>152</v>
      </c>
      <c r="D24" s="58" t="s">
        <v>5</v>
      </c>
      <c r="E24" s="49" t="s">
        <v>114</v>
      </c>
      <c r="F24" s="50" t="s">
        <v>69</v>
      </c>
      <c r="G24" s="50">
        <v>1</v>
      </c>
      <c r="H24" s="50">
        <v>449.58</v>
      </c>
      <c r="I24" s="50">
        <f t="shared" si="8"/>
        <v>85.420199999999994</v>
      </c>
      <c r="J24" s="50">
        <f t="shared" si="9"/>
        <v>449.58</v>
      </c>
      <c r="K24" s="50">
        <f t="shared" si="10"/>
        <v>535.00019999999995</v>
      </c>
      <c r="L24" s="90"/>
      <c r="M24" s="91">
        <f t="shared" si="11"/>
        <v>535.00019999999995</v>
      </c>
      <c r="N24" s="85"/>
      <c r="O24" s="85"/>
      <c r="P24" s="85"/>
      <c r="Q24" s="85"/>
      <c r="R24" s="85"/>
      <c r="S24" s="85"/>
      <c r="T24" s="85"/>
      <c r="U24" s="85"/>
      <c r="V24" s="85"/>
      <c r="W24" s="86"/>
    </row>
    <row r="25" spans="1:23" ht="132">
      <c r="A25" s="6">
        <v>22</v>
      </c>
      <c r="B25" s="84" t="s">
        <v>153</v>
      </c>
      <c r="C25" s="84" t="s">
        <v>154</v>
      </c>
      <c r="D25" s="58" t="s">
        <v>5</v>
      </c>
      <c r="E25" s="49" t="s">
        <v>114</v>
      </c>
      <c r="F25" s="50" t="s">
        <v>69</v>
      </c>
      <c r="G25" s="50">
        <v>1</v>
      </c>
      <c r="H25" s="50">
        <v>903.36</v>
      </c>
      <c r="I25" s="50">
        <f t="shared" si="8"/>
        <v>171.63840000000002</v>
      </c>
      <c r="J25" s="50">
        <f t="shared" si="9"/>
        <v>903.36</v>
      </c>
      <c r="K25" s="50">
        <f t="shared" si="10"/>
        <v>1074.9983999999999</v>
      </c>
      <c r="L25" s="90"/>
      <c r="M25" s="91">
        <f t="shared" si="11"/>
        <v>1074.9983999999999</v>
      </c>
      <c r="N25" s="85"/>
      <c r="O25" s="85"/>
      <c r="P25" s="85"/>
      <c r="Q25" s="85"/>
      <c r="R25" s="85"/>
      <c r="S25" s="85"/>
      <c r="T25" s="85"/>
      <c r="U25" s="85"/>
      <c r="V25" s="85"/>
      <c r="W25" s="86"/>
    </row>
    <row r="26" spans="1:23" ht="148.5">
      <c r="A26" s="6">
        <v>23</v>
      </c>
      <c r="B26" s="84" t="s">
        <v>155</v>
      </c>
      <c r="C26" s="84" t="s">
        <v>156</v>
      </c>
      <c r="D26" s="58" t="s">
        <v>5</v>
      </c>
      <c r="E26" s="49" t="s">
        <v>114</v>
      </c>
      <c r="F26" s="50" t="s">
        <v>69</v>
      </c>
      <c r="G26" s="50">
        <v>1</v>
      </c>
      <c r="H26" s="50">
        <v>276.47000000000003</v>
      </c>
      <c r="I26" s="50">
        <f t="shared" ref="I26:I32" si="12">(H26*19%)*G26</f>
        <v>52.529300000000006</v>
      </c>
      <c r="J26" s="50">
        <f t="shared" ref="J26:J32" si="13">G26*H26</f>
        <v>276.47000000000003</v>
      </c>
      <c r="K26" s="50">
        <f t="shared" ref="K26:K32" si="14">J26+I26</f>
        <v>328.99930000000006</v>
      </c>
      <c r="L26" s="90"/>
      <c r="M26" s="91">
        <f t="shared" ref="M26:M32" si="15">K26</f>
        <v>328.99930000000006</v>
      </c>
      <c r="N26" s="85"/>
      <c r="O26" s="85"/>
      <c r="P26" s="85"/>
      <c r="Q26" s="85"/>
      <c r="R26" s="85"/>
      <c r="S26" s="85"/>
      <c r="T26" s="85"/>
      <c r="U26" s="85"/>
      <c r="V26" s="85"/>
      <c r="W26" s="86"/>
    </row>
    <row r="27" spans="1:23" ht="132">
      <c r="A27" s="6">
        <v>24</v>
      </c>
      <c r="B27" s="84" t="s">
        <v>157</v>
      </c>
      <c r="C27" s="84" t="s">
        <v>158</v>
      </c>
      <c r="D27" s="58" t="s">
        <v>5</v>
      </c>
      <c r="E27" s="49" t="s">
        <v>114</v>
      </c>
      <c r="F27" s="50" t="s">
        <v>69</v>
      </c>
      <c r="G27" s="50">
        <v>1</v>
      </c>
      <c r="H27" s="50">
        <v>268.91000000000003</v>
      </c>
      <c r="I27" s="50">
        <f t="shared" si="12"/>
        <v>51.092900000000007</v>
      </c>
      <c r="J27" s="50">
        <f t="shared" si="13"/>
        <v>268.91000000000003</v>
      </c>
      <c r="K27" s="50">
        <f t="shared" si="14"/>
        <v>320.00290000000001</v>
      </c>
      <c r="L27" s="90"/>
      <c r="M27" s="91">
        <f t="shared" si="15"/>
        <v>320.00290000000001</v>
      </c>
      <c r="N27" s="85"/>
      <c r="O27" s="85"/>
      <c r="P27" s="85"/>
      <c r="Q27" s="85"/>
      <c r="R27" s="85"/>
      <c r="S27" s="85"/>
      <c r="T27" s="85"/>
      <c r="U27" s="85"/>
      <c r="V27" s="85"/>
      <c r="W27" s="86"/>
    </row>
    <row r="28" spans="1:23" ht="294" customHeight="1">
      <c r="A28" s="6">
        <v>25</v>
      </c>
      <c r="B28" s="84" t="s">
        <v>159</v>
      </c>
      <c r="C28" s="84" t="s">
        <v>160</v>
      </c>
      <c r="D28" s="58" t="s">
        <v>5</v>
      </c>
      <c r="E28" s="49" t="s">
        <v>114</v>
      </c>
      <c r="F28" s="50" t="s">
        <v>69</v>
      </c>
      <c r="G28" s="50">
        <v>1</v>
      </c>
      <c r="H28" s="50">
        <v>925.21</v>
      </c>
      <c r="I28" s="50">
        <f t="shared" si="12"/>
        <v>175.78990000000002</v>
      </c>
      <c r="J28" s="50">
        <f t="shared" si="13"/>
        <v>925.21</v>
      </c>
      <c r="K28" s="50">
        <f t="shared" si="14"/>
        <v>1100.9999</v>
      </c>
      <c r="L28" s="90"/>
      <c r="M28" s="91">
        <f t="shared" si="15"/>
        <v>1100.9999</v>
      </c>
      <c r="N28" s="85"/>
      <c r="O28" s="85"/>
      <c r="P28" s="85"/>
      <c r="Q28" s="85"/>
      <c r="R28" s="85"/>
      <c r="S28" s="85"/>
      <c r="T28" s="85"/>
      <c r="U28" s="85"/>
      <c r="V28" s="85"/>
      <c r="W28" s="86"/>
    </row>
    <row r="29" spans="1:23" ht="214.5">
      <c r="A29" s="6">
        <v>26</v>
      </c>
      <c r="B29" s="84" t="s">
        <v>161</v>
      </c>
      <c r="C29" s="84" t="s">
        <v>162</v>
      </c>
      <c r="D29" s="58" t="s">
        <v>5</v>
      </c>
      <c r="E29" s="49" t="s">
        <v>114</v>
      </c>
      <c r="F29" s="50" t="s">
        <v>69</v>
      </c>
      <c r="G29" s="50">
        <v>1</v>
      </c>
      <c r="H29" s="50">
        <v>734.45</v>
      </c>
      <c r="I29" s="50">
        <f t="shared" si="12"/>
        <v>139.5455</v>
      </c>
      <c r="J29" s="50">
        <f t="shared" si="13"/>
        <v>734.45</v>
      </c>
      <c r="K29" s="50">
        <f t="shared" si="14"/>
        <v>873.99549999999999</v>
      </c>
      <c r="L29" s="90"/>
      <c r="M29" s="91">
        <f t="shared" si="15"/>
        <v>873.99549999999999</v>
      </c>
      <c r="N29" s="85"/>
      <c r="O29" s="85"/>
      <c r="P29" s="85"/>
      <c r="Q29" s="85"/>
      <c r="R29" s="85"/>
      <c r="S29" s="85"/>
      <c r="T29" s="85"/>
      <c r="U29" s="85"/>
      <c r="V29" s="85"/>
      <c r="W29" s="86"/>
    </row>
    <row r="30" spans="1:23" ht="132">
      <c r="A30" s="6">
        <v>27</v>
      </c>
      <c r="B30" s="84" t="s">
        <v>163</v>
      </c>
      <c r="C30" s="84" t="s">
        <v>164</v>
      </c>
      <c r="D30" s="58" t="s">
        <v>5</v>
      </c>
      <c r="E30" s="49" t="s">
        <v>114</v>
      </c>
      <c r="F30" s="50" t="s">
        <v>69</v>
      </c>
      <c r="G30" s="50">
        <v>1</v>
      </c>
      <c r="H30" s="50">
        <v>275.63</v>
      </c>
      <c r="I30" s="50">
        <f t="shared" si="12"/>
        <v>52.369700000000002</v>
      </c>
      <c r="J30" s="50">
        <f t="shared" si="13"/>
        <v>275.63</v>
      </c>
      <c r="K30" s="50">
        <f t="shared" si="14"/>
        <v>327.99970000000002</v>
      </c>
      <c r="L30" s="90"/>
      <c r="M30" s="91">
        <f t="shared" si="15"/>
        <v>327.99970000000002</v>
      </c>
      <c r="N30" s="85"/>
      <c r="O30" s="85"/>
      <c r="P30" s="85"/>
      <c r="Q30" s="85"/>
      <c r="R30" s="85"/>
      <c r="S30" s="85"/>
      <c r="T30" s="85"/>
      <c r="U30" s="85"/>
      <c r="V30" s="85"/>
      <c r="W30" s="86"/>
    </row>
    <row r="31" spans="1:23" ht="132">
      <c r="A31" s="6">
        <v>28</v>
      </c>
      <c r="B31" s="84" t="s">
        <v>165</v>
      </c>
      <c r="C31" s="84" t="s">
        <v>166</v>
      </c>
      <c r="D31" s="58" t="s">
        <v>5</v>
      </c>
      <c r="E31" s="49" t="s">
        <v>114</v>
      </c>
      <c r="F31" s="50" t="s">
        <v>69</v>
      </c>
      <c r="G31" s="50">
        <v>10</v>
      </c>
      <c r="H31" s="50">
        <v>100</v>
      </c>
      <c r="I31" s="50">
        <f t="shared" si="12"/>
        <v>190</v>
      </c>
      <c r="J31" s="50">
        <f t="shared" si="13"/>
        <v>1000</v>
      </c>
      <c r="K31" s="50">
        <f t="shared" si="14"/>
        <v>1190</v>
      </c>
      <c r="L31" s="90"/>
      <c r="M31" s="91">
        <f t="shared" si="15"/>
        <v>1190</v>
      </c>
      <c r="N31" s="85"/>
      <c r="O31" s="85"/>
      <c r="P31" s="85"/>
      <c r="Q31" s="85"/>
      <c r="R31" s="85"/>
      <c r="S31" s="85"/>
      <c r="T31" s="85"/>
      <c r="U31" s="85"/>
      <c r="V31" s="85"/>
      <c r="W31" s="86"/>
    </row>
    <row r="32" spans="1:23" ht="132">
      <c r="A32" s="6">
        <v>29</v>
      </c>
      <c r="B32" s="84" t="s">
        <v>167</v>
      </c>
      <c r="C32" s="84" t="s">
        <v>168</v>
      </c>
      <c r="D32" s="58" t="s">
        <v>5</v>
      </c>
      <c r="E32" s="49" t="s">
        <v>114</v>
      </c>
      <c r="F32" s="50" t="s">
        <v>69</v>
      </c>
      <c r="G32" s="50">
        <v>5</v>
      </c>
      <c r="H32" s="50">
        <v>41.18</v>
      </c>
      <c r="I32" s="50">
        <f t="shared" si="12"/>
        <v>39.121000000000002</v>
      </c>
      <c r="J32" s="50">
        <f t="shared" si="13"/>
        <v>205.9</v>
      </c>
      <c r="K32" s="50">
        <f t="shared" si="14"/>
        <v>245.02100000000002</v>
      </c>
      <c r="L32" s="90"/>
      <c r="M32" s="91">
        <f t="shared" si="15"/>
        <v>245.02100000000002</v>
      </c>
      <c r="N32" s="85"/>
      <c r="O32" s="85"/>
      <c r="P32" s="85"/>
      <c r="Q32" s="85"/>
      <c r="R32" s="85"/>
      <c r="S32" s="85"/>
      <c r="T32" s="85"/>
      <c r="U32" s="85"/>
      <c r="V32" s="85"/>
      <c r="W32" s="86"/>
    </row>
    <row r="33" spans="1:23" ht="132">
      <c r="A33" s="6">
        <v>30</v>
      </c>
      <c r="B33" s="84" t="s">
        <v>169</v>
      </c>
      <c r="C33" s="84" t="s">
        <v>170</v>
      </c>
      <c r="D33" s="58" t="s">
        <v>5</v>
      </c>
      <c r="E33" s="49" t="s">
        <v>114</v>
      </c>
      <c r="F33" s="50" t="s">
        <v>69</v>
      </c>
      <c r="G33" s="50">
        <v>1</v>
      </c>
      <c r="H33" s="50">
        <v>2310.92</v>
      </c>
      <c r="I33" s="50">
        <f t="shared" ref="I33" si="16">(H33*19%)*G33</f>
        <v>439.07480000000004</v>
      </c>
      <c r="J33" s="50">
        <f t="shared" ref="J33" si="17">G33*H33</f>
        <v>2310.92</v>
      </c>
      <c r="K33" s="50">
        <f t="shared" ref="K33" si="18">J33+I33</f>
        <v>2749.9947999999999</v>
      </c>
      <c r="L33" s="90"/>
      <c r="M33" s="91">
        <f t="shared" ref="M33" si="19">K33</f>
        <v>2749.9947999999999</v>
      </c>
      <c r="N33" s="85"/>
      <c r="O33" s="85"/>
      <c r="P33" s="85"/>
      <c r="Q33" s="85"/>
      <c r="R33" s="85"/>
      <c r="S33" s="85"/>
      <c r="T33" s="85"/>
      <c r="U33" s="85"/>
      <c r="V33" s="85"/>
      <c r="W33" s="86"/>
    </row>
    <row r="34" spans="1:23" ht="132">
      <c r="A34" s="6">
        <v>31</v>
      </c>
      <c r="B34" s="84" t="s">
        <v>171</v>
      </c>
      <c r="C34" s="84" t="s">
        <v>172</v>
      </c>
      <c r="D34" s="58" t="s">
        <v>5</v>
      </c>
      <c r="E34" s="49" t="s">
        <v>114</v>
      </c>
      <c r="F34" s="50" t="s">
        <v>69</v>
      </c>
      <c r="G34" s="50">
        <v>1</v>
      </c>
      <c r="H34" s="50">
        <v>672.27</v>
      </c>
      <c r="I34" s="50">
        <f t="shared" ref="I34:I35" si="20">(H34*19%)*G34</f>
        <v>127.7313</v>
      </c>
      <c r="J34" s="50">
        <f t="shared" ref="J34:J35" si="21">G34*H34</f>
        <v>672.27</v>
      </c>
      <c r="K34" s="50">
        <f t="shared" ref="K34:K35" si="22">J34+I34</f>
        <v>800.00130000000001</v>
      </c>
      <c r="L34" s="90"/>
      <c r="M34" s="91"/>
      <c r="N34" s="85"/>
      <c r="O34" s="85"/>
      <c r="P34" s="85"/>
      <c r="Q34" s="85"/>
      <c r="R34" s="85"/>
      <c r="S34" s="85"/>
      <c r="T34" s="85"/>
      <c r="U34" s="85"/>
      <c r="V34" s="85"/>
      <c r="W34" s="86"/>
    </row>
    <row r="35" spans="1:23" ht="132">
      <c r="A35" s="6">
        <v>20</v>
      </c>
      <c r="B35" s="84" t="s">
        <v>173</v>
      </c>
      <c r="C35" s="84" t="s">
        <v>174</v>
      </c>
      <c r="D35" s="58" t="s">
        <v>5</v>
      </c>
      <c r="E35" s="49" t="s">
        <v>114</v>
      </c>
      <c r="F35" s="50" t="s">
        <v>69</v>
      </c>
      <c r="G35" s="50">
        <v>1</v>
      </c>
      <c r="H35" s="50">
        <v>4705.88</v>
      </c>
      <c r="I35" s="50">
        <f t="shared" si="20"/>
        <v>894.11720000000003</v>
      </c>
      <c r="J35" s="50">
        <f t="shared" si="21"/>
        <v>4705.88</v>
      </c>
      <c r="K35" s="50">
        <f t="shared" si="22"/>
        <v>5599.9971999999998</v>
      </c>
      <c r="L35" s="90"/>
      <c r="M35" s="91">
        <f t="shared" ref="M35" si="23">K35</f>
        <v>5599.9971999999998</v>
      </c>
      <c r="N35" s="85"/>
      <c r="O35" s="85"/>
      <c r="P35" s="85"/>
      <c r="Q35" s="85"/>
      <c r="R35" s="85"/>
      <c r="S35" s="85"/>
      <c r="T35" s="85"/>
      <c r="U35" s="85"/>
      <c r="V35" s="85"/>
      <c r="W35" s="86"/>
    </row>
    <row r="36" spans="1:23" ht="105" customHeight="1" thickBot="1">
      <c r="A36" s="6">
        <v>20</v>
      </c>
      <c r="B36" s="84" t="s">
        <v>177</v>
      </c>
      <c r="C36" s="84" t="s">
        <v>180</v>
      </c>
      <c r="D36" s="58" t="s">
        <v>6</v>
      </c>
      <c r="E36" s="49" t="s">
        <v>114</v>
      </c>
      <c r="F36" s="50" t="s">
        <v>69</v>
      </c>
      <c r="G36" s="50">
        <v>12</v>
      </c>
      <c r="H36" s="50">
        <v>651.26</v>
      </c>
      <c r="I36" s="50">
        <f t="shared" si="4"/>
        <v>1484.8728000000001</v>
      </c>
      <c r="J36" s="50">
        <f t="shared" si="5"/>
        <v>7815.12</v>
      </c>
      <c r="K36" s="50">
        <f t="shared" si="6"/>
        <v>9299.9928</v>
      </c>
      <c r="L36" s="90">
        <v>775</v>
      </c>
      <c r="M36" s="91">
        <v>775</v>
      </c>
      <c r="N36" s="91">
        <v>775</v>
      </c>
      <c r="O36" s="91">
        <v>775</v>
      </c>
      <c r="P36" s="91">
        <v>775</v>
      </c>
      <c r="Q36" s="91">
        <v>775</v>
      </c>
      <c r="R36" s="91">
        <v>775</v>
      </c>
      <c r="S36" s="91">
        <v>775</v>
      </c>
      <c r="T36" s="91">
        <v>775</v>
      </c>
      <c r="U36" s="91">
        <v>775</v>
      </c>
      <c r="V36" s="91">
        <v>775</v>
      </c>
      <c r="W36" s="91">
        <v>775</v>
      </c>
    </row>
    <row r="37" spans="1:23" s="1" customFormat="1" ht="18.75" thickBot="1">
      <c r="A37" s="120" t="s">
        <v>52</v>
      </c>
      <c r="B37" s="121"/>
      <c r="C37" s="121"/>
      <c r="D37" s="121"/>
      <c r="E37" s="121"/>
      <c r="F37" s="121"/>
      <c r="G37" s="121"/>
      <c r="H37" s="121"/>
      <c r="I37" s="122"/>
      <c r="J37" s="87">
        <f t="shared" ref="J37:W37" si="24">SUM(J4:J36)</f>
        <v>101376.06000000003</v>
      </c>
      <c r="K37" s="87">
        <f t="shared" si="24"/>
        <v>110938.39140000002</v>
      </c>
      <c r="L37" s="88">
        <f t="shared" si="24"/>
        <v>5029</v>
      </c>
      <c r="M37" s="87">
        <f t="shared" si="24"/>
        <v>54819.39729999999</v>
      </c>
      <c r="N37" s="87">
        <f t="shared" si="24"/>
        <v>5029</v>
      </c>
      <c r="O37" s="87">
        <f t="shared" si="24"/>
        <v>5029</v>
      </c>
      <c r="P37" s="87">
        <f t="shared" si="24"/>
        <v>5029</v>
      </c>
      <c r="Q37" s="87">
        <f t="shared" si="24"/>
        <v>5029</v>
      </c>
      <c r="R37" s="87">
        <f t="shared" si="24"/>
        <v>5029</v>
      </c>
      <c r="S37" s="87">
        <f t="shared" si="24"/>
        <v>5029</v>
      </c>
      <c r="T37" s="87">
        <f t="shared" si="24"/>
        <v>5029</v>
      </c>
      <c r="U37" s="87">
        <f t="shared" si="24"/>
        <v>5029</v>
      </c>
      <c r="V37" s="87">
        <f t="shared" si="24"/>
        <v>5029</v>
      </c>
      <c r="W37" s="89">
        <f t="shared" si="24"/>
        <v>5029</v>
      </c>
    </row>
    <row r="38" spans="1:23" ht="15.75" customHeight="1">
      <c r="A38" s="118" t="s">
        <v>54</v>
      </c>
      <c r="B38" s="119"/>
      <c r="C38" s="119"/>
      <c r="D38" s="119"/>
      <c r="E38" s="119"/>
      <c r="F38" s="119"/>
      <c r="G38" s="119"/>
      <c r="H38" s="119"/>
      <c r="I38" s="119"/>
      <c r="J38" s="119"/>
      <c r="K38" s="119"/>
      <c r="L38" s="14"/>
      <c r="M38" s="15"/>
      <c r="N38" s="15"/>
      <c r="O38" s="15"/>
      <c r="P38" s="15"/>
      <c r="Q38" s="15"/>
      <c r="R38" s="15"/>
      <c r="S38" s="15"/>
      <c r="T38" s="15"/>
      <c r="U38" s="15"/>
      <c r="V38" s="15"/>
      <c r="W38" s="16"/>
    </row>
    <row r="39" spans="1:23" ht="132">
      <c r="A39" s="6">
        <v>15</v>
      </c>
      <c r="B39" s="84" t="s">
        <v>178</v>
      </c>
      <c r="C39" s="84" t="s">
        <v>175</v>
      </c>
      <c r="D39" s="58" t="s">
        <v>5</v>
      </c>
      <c r="E39" s="49" t="s">
        <v>114</v>
      </c>
      <c r="F39" s="50" t="s">
        <v>69</v>
      </c>
      <c r="G39" s="50">
        <v>1</v>
      </c>
      <c r="H39" s="50">
        <v>25928.11</v>
      </c>
      <c r="I39" s="50">
        <f t="shared" ref="I39" si="25">(H39*19%)*G39</f>
        <v>4926.3409000000001</v>
      </c>
      <c r="J39" s="50">
        <f t="shared" ref="J39" si="26">G39*H39</f>
        <v>25928.11</v>
      </c>
      <c r="K39" s="50">
        <f t="shared" ref="K39" si="27">J39+I39</f>
        <v>30854.4509</v>
      </c>
      <c r="L39" s="90"/>
      <c r="M39" s="91"/>
      <c r="N39" s="13"/>
      <c r="O39" s="13"/>
      <c r="P39" s="13"/>
      <c r="Q39" s="13"/>
      <c r="R39" s="13"/>
      <c r="S39" s="13"/>
      <c r="T39" s="13"/>
      <c r="U39" s="13"/>
      <c r="V39" s="13"/>
      <c r="W39" s="55">
        <f>K39</f>
        <v>30854.4509</v>
      </c>
    </row>
    <row r="40" spans="1:23" ht="132.75" thickBot="1">
      <c r="A40" s="18">
        <v>16</v>
      </c>
      <c r="B40" s="84" t="s">
        <v>176</v>
      </c>
      <c r="C40" s="84" t="s">
        <v>179</v>
      </c>
      <c r="D40" s="58" t="s">
        <v>5</v>
      </c>
      <c r="E40" s="49" t="s">
        <v>114</v>
      </c>
      <c r="F40" s="50" t="s">
        <v>69</v>
      </c>
      <c r="G40" s="50">
        <v>1</v>
      </c>
      <c r="H40" s="50">
        <v>5033.6099999999997</v>
      </c>
      <c r="I40" s="50">
        <f t="shared" ref="I40" si="28">(H40*19%)*G40</f>
        <v>956.38589999999999</v>
      </c>
      <c r="J40" s="50">
        <f t="shared" ref="J40" si="29">G40*H40</f>
        <v>5033.6099999999997</v>
      </c>
      <c r="K40" s="50">
        <f t="shared" ref="K40" si="30">J40+I40</f>
        <v>5989.9958999999999</v>
      </c>
      <c r="L40" s="90"/>
      <c r="M40" s="91"/>
      <c r="N40" s="13"/>
      <c r="O40" s="13"/>
      <c r="P40" s="13"/>
      <c r="Q40" s="13"/>
      <c r="R40" s="13"/>
      <c r="S40" s="13"/>
      <c r="T40" s="13"/>
      <c r="U40" s="13"/>
      <c r="V40" s="13"/>
      <c r="W40" s="55">
        <f>K40</f>
        <v>5989.9958999999999</v>
      </c>
    </row>
    <row r="41" spans="1:23" s="1" customFormat="1" ht="18.75" thickBot="1">
      <c r="A41" s="102" t="s">
        <v>53</v>
      </c>
      <c r="B41" s="103"/>
      <c r="C41" s="103"/>
      <c r="D41" s="103"/>
      <c r="E41" s="103"/>
      <c r="F41" s="103"/>
      <c r="G41" s="103"/>
      <c r="H41" s="103"/>
      <c r="I41" s="104"/>
      <c r="J41" s="35">
        <f t="shared" ref="J41:W41" si="31">SUM(J39:J40)</f>
        <v>30961.72</v>
      </c>
      <c r="K41" s="35">
        <f t="shared" si="31"/>
        <v>36844.446799999998</v>
      </c>
      <c r="L41" s="34">
        <f t="shared" si="31"/>
        <v>0</v>
      </c>
      <c r="M41" s="35">
        <f t="shared" si="31"/>
        <v>0</v>
      </c>
      <c r="N41" s="35">
        <f t="shared" si="31"/>
        <v>0</v>
      </c>
      <c r="O41" s="35">
        <f t="shared" si="31"/>
        <v>0</v>
      </c>
      <c r="P41" s="35">
        <f t="shared" si="31"/>
        <v>0</v>
      </c>
      <c r="Q41" s="35">
        <f t="shared" si="31"/>
        <v>0</v>
      </c>
      <c r="R41" s="35">
        <f t="shared" si="31"/>
        <v>0</v>
      </c>
      <c r="S41" s="35">
        <f t="shared" si="31"/>
        <v>0</v>
      </c>
      <c r="T41" s="35">
        <f t="shared" si="31"/>
        <v>0</v>
      </c>
      <c r="U41" s="35">
        <f t="shared" si="31"/>
        <v>0</v>
      </c>
      <c r="V41" s="35">
        <f t="shared" si="31"/>
        <v>0</v>
      </c>
      <c r="W41" s="36">
        <f t="shared" si="31"/>
        <v>36844.446799999998</v>
      </c>
    </row>
    <row r="42" spans="1:23" s="1" customFormat="1" ht="18.75" thickBot="1">
      <c r="A42" s="123" t="s">
        <v>47</v>
      </c>
      <c r="B42" s="124"/>
      <c r="C42" s="124"/>
      <c r="D42" s="124"/>
      <c r="E42" s="124"/>
      <c r="F42" s="124"/>
      <c r="G42" s="124"/>
      <c r="H42" s="124"/>
      <c r="I42" s="125"/>
      <c r="J42" s="37">
        <f t="shared" ref="J42:W42" si="32">J37+J41</f>
        <v>132337.78000000003</v>
      </c>
      <c r="K42" s="38">
        <f t="shared" si="32"/>
        <v>147782.83820000003</v>
      </c>
      <c r="L42" s="37">
        <f t="shared" si="32"/>
        <v>5029</v>
      </c>
      <c r="M42" s="38">
        <f t="shared" si="32"/>
        <v>54819.39729999999</v>
      </c>
      <c r="N42" s="38">
        <f t="shared" si="32"/>
        <v>5029</v>
      </c>
      <c r="O42" s="38">
        <f t="shared" si="32"/>
        <v>5029</v>
      </c>
      <c r="P42" s="38">
        <f t="shared" si="32"/>
        <v>5029</v>
      </c>
      <c r="Q42" s="38">
        <f t="shared" si="32"/>
        <v>5029</v>
      </c>
      <c r="R42" s="38">
        <f t="shared" si="32"/>
        <v>5029</v>
      </c>
      <c r="S42" s="38">
        <f t="shared" si="32"/>
        <v>5029</v>
      </c>
      <c r="T42" s="38">
        <f t="shared" si="32"/>
        <v>5029</v>
      </c>
      <c r="U42" s="38">
        <f t="shared" si="32"/>
        <v>5029</v>
      </c>
      <c r="V42" s="38">
        <f t="shared" si="32"/>
        <v>5029</v>
      </c>
      <c r="W42" s="39">
        <f t="shared" si="32"/>
        <v>41873.446799999998</v>
      </c>
    </row>
    <row r="43" spans="1:23" ht="17.25" thickBot="1"/>
    <row r="44" spans="1:23" ht="27" customHeight="1" thickBot="1">
      <c r="A44" s="113" t="s">
        <v>49</v>
      </c>
      <c r="B44" s="114"/>
      <c r="C44" s="114"/>
      <c r="D44" s="115"/>
      <c r="E44" s="29">
        <f>E45+E46</f>
        <v>148000</v>
      </c>
      <c r="F44" s="30" t="s">
        <v>50</v>
      </c>
    </row>
    <row r="45" spans="1:23" ht="38.25" customHeight="1">
      <c r="A45" s="107" t="s">
        <v>56</v>
      </c>
      <c r="B45" s="108"/>
      <c r="C45" s="108"/>
      <c r="D45" s="108"/>
      <c r="E45" s="40">
        <v>111000</v>
      </c>
      <c r="F45" s="41" t="s">
        <v>50</v>
      </c>
    </row>
    <row r="46" spans="1:23" ht="69.75" customHeight="1" thickBot="1">
      <c r="A46" s="111" t="s">
        <v>57</v>
      </c>
      <c r="B46" s="112"/>
      <c r="C46" s="112"/>
      <c r="D46" s="112"/>
      <c r="E46" s="42">
        <v>37000</v>
      </c>
      <c r="F46" s="43" t="s">
        <v>50</v>
      </c>
    </row>
  </sheetData>
  <mergeCells count="20">
    <mergeCell ref="A46:D46"/>
    <mergeCell ref="A44:D44"/>
    <mergeCell ref="A3:K3"/>
    <mergeCell ref="A38:K38"/>
    <mergeCell ref="A37:I37"/>
    <mergeCell ref="A42:I42"/>
    <mergeCell ref="A1:A2"/>
    <mergeCell ref="A41:I41"/>
    <mergeCell ref="B1:B2"/>
    <mergeCell ref="A45:D45"/>
    <mergeCell ref="I1:I2"/>
    <mergeCell ref="C1:C2"/>
    <mergeCell ref="D1:D2"/>
    <mergeCell ref="J1:J2"/>
    <mergeCell ref="K1:K2"/>
    <mergeCell ref="L1:W1"/>
    <mergeCell ref="E1:E2"/>
    <mergeCell ref="F1:F2"/>
    <mergeCell ref="G1:G2"/>
    <mergeCell ref="H1:H2"/>
  </mergeCells>
  <pageMargins left="0.23622047244094491" right="0.23622047244094491" top="0.74803149606299213" bottom="0.74803149606299213" header="0.31496062992125984" footer="0.31496062992125984"/>
  <pageSetup paperSize="9" scale="38" fitToHeight="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D4:D23 D26:D35</xm:sqref>
        </x14:dataValidation>
        <x14:dataValidation type="list" allowBlank="1" showInputMessage="1" showErrorMessage="1">
          <x14:formula1>
            <xm:f>'Cheltuieli Eligibile'!$B$40:$B$41</xm:f>
          </x14:formula1>
          <xm:sqref>E4:E23 E26:E35</xm:sqref>
        </x14:dataValidation>
      </x14:dataValidations>
    </ext>
  </extLst>
</worksheet>
</file>

<file path=xl/worksheets/sheet2.xml><?xml version="1.0" encoding="utf-8"?>
<worksheet xmlns="http://schemas.openxmlformats.org/spreadsheetml/2006/main" xmlns:r="http://schemas.openxmlformats.org/officeDocument/2006/relationships">
  <dimension ref="A1:W36"/>
  <sheetViews>
    <sheetView topLeftCell="B1" zoomScaleNormal="100" workbookViewId="0">
      <pane ySplit="2" topLeftCell="A3" activePane="bottomLeft" state="frozen"/>
      <selection pane="bottomLeft" activeCell="K5" sqref="K5"/>
    </sheetView>
  </sheetViews>
  <sheetFormatPr defaultRowHeight="16.5"/>
  <cols>
    <col min="1" max="1" width="5.85546875" style="5" customWidth="1"/>
    <col min="2" max="2" width="33.5703125" style="5" customWidth="1"/>
    <col min="3" max="3" width="27.7109375" style="5" bestFit="1" customWidth="1"/>
    <col min="4" max="4" width="34.85546875" style="5" customWidth="1"/>
    <col min="5" max="5" width="11.140625" style="26" customWidth="1"/>
    <col min="6" max="6" width="13.140625" style="27" customWidth="1"/>
    <col min="7" max="7" width="11.42578125" style="26" customWidth="1"/>
    <col min="8" max="8" width="13.5703125" style="28" customWidth="1"/>
    <col min="9" max="9" width="13.42578125" style="28" customWidth="1"/>
    <col min="10" max="10" width="13.5703125" style="28" customWidth="1"/>
    <col min="11" max="11" width="14.5703125" style="28" customWidth="1"/>
    <col min="12" max="12" width="12" style="5" bestFit="1" customWidth="1"/>
    <col min="13" max="22" width="10.7109375" style="5" bestFit="1" customWidth="1"/>
    <col min="23" max="23" width="12" style="5" bestFit="1" customWidth="1"/>
    <col min="24" max="16384" width="9.140625" style="5"/>
  </cols>
  <sheetData>
    <row r="1" spans="1:23" ht="16.5" customHeight="1">
      <c r="A1" s="100" t="s">
        <v>48</v>
      </c>
      <c r="B1" s="105" t="s">
        <v>26</v>
      </c>
      <c r="C1" s="105" t="s">
        <v>51</v>
      </c>
      <c r="D1" s="109" t="s">
        <v>27</v>
      </c>
      <c r="E1" s="95" t="s">
        <v>31</v>
      </c>
      <c r="F1" s="95" t="s">
        <v>30</v>
      </c>
      <c r="G1" s="95" t="s">
        <v>29</v>
      </c>
      <c r="H1" s="95" t="s">
        <v>28</v>
      </c>
      <c r="I1" s="95" t="s">
        <v>32</v>
      </c>
      <c r="J1" s="95" t="s">
        <v>33</v>
      </c>
      <c r="K1" s="95" t="s">
        <v>34</v>
      </c>
      <c r="L1" s="97" t="s">
        <v>58</v>
      </c>
      <c r="M1" s="98"/>
      <c r="N1" s="98"/>
      <c r="O1" s="98"/>
      <c r="P1" s="98"/>
      <c r="Q1" s="98"/>
      <c r="R1" s="98"/>
      <c r="S1" s="98"/>
      <c r="T1" s="98"/>
      <c r="U1" s="98"/>
      <c r="V1" s="98"/>
      <c r="W1" s="99"/>
    </row>
    <row r="2" spans="1:23" ht="16.5" customHeight="1" thickBot="1">
      <c r="A2" s="101"/>
      <c r="B2" s="106"/>
      <c r="C2" s="106"/>
      <c r="D2" s="110"/>
      <c r="E2" s="96"/>
      <c r="F2" s="96"/>
      <c r="G2" s="96"/>
      <c r="H2" s="96"/>
      <c r="I2" s="96"/>
      <c r="J2" s="96"/>
      <c r="K2" s="96"/>
      <c r="L2" s="31" t="s">
        <v>35</v>
      </c>
      <c r="M2" s="32" t="s">
        <v>36</v>
      </c>
      <c r="N2" s="32" t="s">
        <v>37</v>
      </c>
      <c r="O2" s="32" t="s">
        <v>38</v>
      </c>
      <c r="P2" s="32" t="s">
        <v>39</v>
      </c>
      <c r="Q2" s="32" t="s">
        <v>40</v>
      </c>
      <c r="R2" s="32" t="s">
        <v>41</v>
      </c>
      <c r="S2" s="32" t="s">
        <v>42</v>
      </c>
      <c r="T2" s="32" t="s">
        <v>43</v>
      </c>
      <c r="U2" s="32" t="s">
        <v>44</v>
      </c>
      <c r="V2" s="32" t="s">
        <v>45</v>
      </c>
      <c r="W2" s="33" t="s">
        <v>46</v>
      </c>
    </row>
    <row r="3" spans="1:23" ht="15.75" customHeight="1">
      <c r="A3" s="116" t="s">
        <v>55</v>
      </c>
      <c r="B3" s="117"/>
      <c r="C3" s="117"/>
      <c r="D3" s="117"/>
      <c r="E3" s="117"/>
      <c r="F3" s="117"/>
      <c r="G3" s="117"/>
      <c r="H3" s="117"/>
      <c r="I3" s="117"/>
      <c r="J3" s="117"/>
      <c r="K3" s="117"/>
      <c r="L3" s="61"/>
      <c r="M3" s="62"/>
      <c r="N3" s="62"/>
      <c r="O3" s="62"/>
      <c r="P3" s="62"/>
      <c r="Q3" s="62"/>
      <c r="R3" s="62"/>
      <c r="S3" s="62"/>
      <c r="T3" s="62"/>
      <c r="U3" s="62"/>
      <c r="V3" s="62"/>
      <c r="W3" s="63"/>
    </row>
    <row r="4" spans="1:23">
      <c r="A4" s="6">
        <v>1</v>
      </c>
      <c r="B4" s="7" t="s">
        <v>61</v>
      </c>
      <c r="C4" s="7" t="s">
        <v>62</v>
      </c>
      <c r="D4" s="8" t="s">
        <v>1</v>
      </c>
      <c r="E4" s="49" t="s">
        <v>111</v>
      </c>
      <c r="F4" s="50" t="s">
        <v>63</v>
      </c>
      <c r="G4" s="50">
        <v>12</v>
      </c>
      <c r="H4" s="10">
        <v>1500</v>
      </c>
      <c r="I4" s="10"/>
      <c r="J4" s="10">
        <f>G4*H4</f>
        <v>18000</v>
      </c>
      <c r="K4" s="10">
        <f>G4*(H4+I4)</f>
        <v>18000</v>
      </c>
      <c r="L4" s="59">
        <f>$H4</f>
        <v>1500</v>
      </c>
      <c r="M4" s="60">
        <f t="shared" ref="M4:W4" si="0">$H4</f>
        <v>1500</v>
      </c>
      <c r="N4" s="60">
        <f t="shared" si="0"/>
        <v>1500</v>
      </c>
      <c r="O4" s="60">
        <f t="shared" si="0"/>
        <v>1500</v>
      </c>
      <c r="P4" s="60">
        <f t="shared" si="0"/>
        <v>1500</v>
      </c>
      <c r="Q4" s="60">
        <f t="shared" si="0"/>
        <v>1500</v>
      </c>
      <c r="R4" s="60">
        <f t="shared" si="0"/>
        <v>1500</v>
      </c>
      <c r="S4" s="60">
        <f t="shared" si="0"/>
        <v>1500</v>
      </c>
      <c r="T4" s="60">
        <f t="shared" si="0"/>
        <v>1500</v>
      </c>
      <c r="U4" s="60">
        <f t="shared" si="0"/>
        <v>1500</v>
      </c>
      <c r="V4" s="60">
        <f t="shared" si="0"/>
        <v>1500</v>
      </c>
      <c r="W4" s="55">
        <f t="shared" si="0"/>
        <v>1500</v>
      </c>
    </row>
    <row r="5" spans="1:23" ht="66">
      <c r="A5" s="6">
        <v>2</v>
      </c>
      <c r="B5" s="52" t="s">
        <v>64</v>
      </c>
      <c r="C5" s="53" t="s">
        <v>62</v>
      </c>
      <c r="D5" s="8" t="s">
        <v>2</v>
      </c>
      <c r="E5" s="49" t="s">
        <v>111</v>
      </c>
      <c r="F5" s="50" t="s">
        <v>63</v>
      </c>
      <c r="G5" s="50">
        <v>12</v>
      </c>
      <c r="H5" s="10">
        <v>1064</v>
      </c>
      <c r="I5" s="10"/>
      <c r="J5" s="10">
        <f t="shared" ref="J5:J18" si="1">G5*H5</f>
        <v>12768</v>
      </c>
      <c r="K5" s="10">
        <f t="shared" ref="K5:K18" si="2">G5*(H5+I5)</f>
        <v>12768</v>
      </c>
      <c r="L5" s="59">
        <f t="shared" ref="L5:W10" si="3">$H5</f>
        <v>1064</v>
      </c>
      <c r="M5" s="60">
        <f t="shared" si="3"/>
        <v>1064</v>
      </c>
      <c r="N5" s="60">
        <f t="shared" si="3"/>
        <v>1064</v>
      </c>
      <c r="O5" s="60">
        <f t="shared" si="3"/>
        <v>1064</v>
      </c>
      <c r="P5" s="60">
        <f t="shared" si="3"/>
        <v>1064</v>
      </c>
      <c r="Q5" s="60">
        <f t="shared" si="3"/>
        <v>1064</v>
      </c>
      <c r="R5" s="60">
        <f t="shared" si="3"/>
        <v>1064</v>
      </c>
      <c r="S5" s="60">
        <f t="shared" si="3"/>
        <v>1064</v>
      </c>
      <c r="T5" s="60">
        <f t="shared" si="3"/>
        <v>1064</v>
      </c>
      <c r="U5" s="60">
        <f t="shared" si="3"/>
        <v>1064</v>
      </c>
      <c r="V5" s="60">
        <f t="shared" si="3"/>
        <v>1064</v>
      </c>
      <c r="W5" s="55">
        <f t="shared" si="3"/>
        <v>1064</v>
      </c>
    </row>
    <row r="6" spans="1:23">
      <c r="A6" s="6">
        <v>3</v>
      </c>
      <c r="B6" s="53" t="s">
        <v>65</v>
      </c>
      <c r="C6" s="53" t="s">
        <v>62</v>
      </c>
      <c r="D6" s="8" t="s">
        <v>1</v>
      </c>
      <c r="E6" s="49" t="s">
        <v>111</v>
      </c>
      <c r="F6" s="50" t="s">
        <v>63</v>
      </c>
      <c r="G6" s="50">
        <v>12</v>
      </c>
      <c r="H6" s="10">
        <v>1500</v>
      </c>
      <c r="I6" s="10"/>
      <c r="J6" s="10">
        <f t="shared" si="1"/>
        <v>18000</v>
      </c>
      <c r="K6" s="10">
        <f t="shared" si="2"/>
        <v>18000</v>
      </c>
      <c r="L6" s="59">
        <f t="shared" si="3"/>
        <v>1500</v>
      </c>
      <c r="M6" s="60">
        <f t="shared" si="3"/>
        <v>1500</v>
      </c>
      <c r="N6" s="60">
        <f t="shared" si="3"/>
        <v>1500</v>
      </c>
      <c r="O6" s="60">
        <f t="shared" si="3"/>
        <v>1500</v>
      </c>
      <c r="P6" s="60">
        <f t="shared" si="3"/>
        <v>1500</v>
      </c>
      <c r="Q6" s="60">
        <f t="shared" si="3"/>
        <v>1500</v>
      </c>
      <c r="R6" s="60">
        <f t="shared" si="3"/>
        <v>1500</v>
      </c>
      <c r="S6" s="60">
        <f t="shared" si="3"/>
        <v>1500</v>
      </c>
      <c r="T6" s="60">
        <f t="shared" si="3"/>
        <v>1500</v>
      </c>
      <c r="U6" s="60">
        <f t="shared" si="3"/>
        <v>1500</v>
      </c>
      <c r="V6" s="60">
        <f t="shared" si="3"/>
        <v>1500</v>
      </c>
      <c r="W6" s="55">
        <f t="shared" si="3"/>
        <v>1500</v>
      </c>
    </row>
    <row r="7" spans="1:23" ht="66">
      <c r="A7" s="6">
        <v>4</v>
      </c>
      <c r="B7" s="52" t="s">
        <v>66</v>
      </c>
      <c r="C7" s="53" t="s">
        <v>62</v>
      </c>
      <c r="D7" s="8" t="s">
        <v>2</v>
      </c>
      <c r="E7" s="49" t="s">
        <v>111</v>
      </c>
      <c r="F7" s="50" t="s">
        <v>63</v>
      </c>
      <c r="G7" s="50">
        <v>12</v>
      </c>
      <c r="H7" s="10">
        <v>1064</v>
      </c>
      <c r="I7" s="10"/>
      <c r="J7" s="10">
        <f t="shared" si="1"/>
        <v>12768</v>
      </c>
      <c r="K7" s="10">
        <f t="shared" si="2"/>
        <v>12768</v>
      </c>
      <c r="L7" s="59">
        <f t="shared" si="3"/>
        <v>1064</v>
      </c>
      <c r="M7" s="60">
        <f t="shared" si="3"/>
        <v>1064</v>
      </c>
      <c r="N7" s="60">
        <f t="shared" si="3"/>
        <v>1064</v>
      </c>
      <c r="O7" s="60">
        <f t="shared" si="3"/>
        <v>1064</v>
      </c>
      <c r="P7" s="60">
        <f t="shared" si="3"/>
        <v>1064</v>
      </c>
      <c r="Q7" s="60">
        <f t="shared" si="3"/>
        <v>1064</v>
      </c>
      <c r="R7" s="60">
        <f t="shared" si="3"/>
        <v>1064</v>
      </c>
      <c r="S7" s="60">
        <f t="shared" si="3"/>
        <v>1064</v>
      </c>
      <c r="T7" s="60">
        <f t="shared" si="3"/>
        <v>1064</v>
      </c>
      <c r="U7" s="60">
        <f t="shared" si="3"/>
        <v>1064</v>
      </c>
      <c r="V7" s="60">
        <f t="shared" si="3"/>
        <v>1064</v>
      </c>
      <c r="W7" s="55">
        <f t="shared" si="3"/>
        <v>1064</v>
      </c>
    </row>
    <row r="8" spans="1:23" ht="132">
      <c r="A8" s="6">
        <v>5</v>
      </c>
      <c r="B8" s="53" t="s">
        <v>67</v>
      </c>
      <c r="C8" s="53" t="s">
        <v>68</v>
      </c>
      <c r="D8" s="8" t="s">
        <v>5</v>
      </c>
      <c r="E8" s="49" t="s">
        <v>111</v>
      </c>
      <c r="F8" s="50" t="s">
        <v>69</v>
      </c>
      <c r="G8" s="50">
        <v>1</v>
      </c>
      <c r="H8" s="10">
        <v>23000</v>
      </c>
      <c r="I8" s="10">
        <f>H8*19%</f>
        <v>4370</v>
      </c>
      <c r="J8" s="10">
        <f t="shared" si="1"/>
        <v>23000</v>
      </c>
      <c r="K8" s="10">
        <f t="shared" si="2"/>
        <v>27370</v>
      </c>
      <c r="L8" s="59">
        <f>$K8</f>
        <v>27370</v>
      </c>
      <c r="M8" s="13"/>
      <c r="N8" s="13"/>
      <c r="O8" s="13"/>
      <c r="P8" s="13"/>
      <c r="Q8" s="13"/>
      <c r="R8" s="13"/>
      <c r="S8" s="13"/>
      <c r="T8" s="13"/>
      <c r="U8" s="13"/>
      <c r="V8" s="13"/>
      <c r="W8" s="11"/>
    </row>
    <row r="9" spans="1:23" ht="99">
      <c r="A9" s="6">
        <v>6</v>
      </c>
      <c r="B9" s="54" t="s">
        <v>71</v>
      </c>
      <c r="C9" s="54" t="s">
        <v>74</v>
      </c>
      <c r="D9" s="8" t="s">
        <v>6</v>
      </c>
      <c r="E9" s="49" t="s">
        <v>111</v>
      </c>
      <c r="F9" s="50" t="s">
        <v>63</v>
      </c>
      <c r="G9" s="50">
        <v>12</v>
      </c>
      <c r="H9" s="10">
        <v>1000</v>
      </c>
      <c r="I9" s="10"/>
      <c r="J9" s="10">
        <f t="shared" si="1"/>
        <v>12000</v>
      </c>
      <c r="K9" s="10">
        <f t="shared" si="2"/>
        <v>12000</v>
      </c>
      <c r="L9" s="59">
        <f t="shared" si="3"/>
        <v>1000</v>
      </c>
      <c r="M9" s="60">
        <f t="shared" si="3"/>
        <v>1000</v>
      </c>
      <c r="N9" s="60">
        <f t="shared" si="3"/>
        <v>1000</v>
      </c>
      <c r="O9" s="60">
        <f t="shared" si="3"/>
        <v>1000</v>
      </c>
      <c r="P9" s="60">
        <f t="shared" si="3"/>
        <v>1000</v>
      </c>
      <c r="Q9" s="60">
        <f t="shared" si="3"/>
        <v>1000</v>
      </c>
      <c r="R9" s="60">
        <f t="shared" si="3"/>
        <v>1000</v>
      </c>
      <c r="S9" s="60">
        <f t="shared" si="3"/>
        <v>1000</v>
      </c>
      <c r="T9" s="60">
        <f t="shared" si="3"/>
        <v>1000</v>
      </c>
      <c r="U9" s="60">
        <f t="shared" si="3"/>
        <v>1000</v>
      </c>
      <c r="V9" s="60">
        <f t="shared" si="3"/>
        <v>1000</v>
      </c>
      <c r="W9" s="55">
        <f t="shared" si="3"/>
        <v>1000</v>
      </c>
    </row>
    <row r="10" spans="1:23" ht="49.5">
      <c r="A10" s="6">
        <v>7</v>
      </c>
      <c r="B10" s="54" t="s">
        <v>73</v>
      </c>
      <c r="C10" s="54" t="s">
        <v>70</v>
      </c>
      <c r="D10" s="8" t="s">
        <v>12</v>
      </c>
      <c r="E10" s="49" t="s">
        <v>111</v>
      </c>
      <c r="F10" s="50" t="s">
        <v>63</v>
      </c>
      <c r="G10" s="50">
        <v>12</v>
      </c>
      <c r="H10" s="10">
        <v>200</v>
      </c>
      <c r="I10" s="10"/>
      <c r="J10" s="10">
        <f t="shared" si="1"/>
        <v>2400</v>
      </c>
      <c r="K10" s="10">
        <f t="shared" si="2"/>
        <v>2400</v>
      </c>
      <c r="L10" s="59">
        <f t="shared" si="3"/>
        <v>200</v>
      </c>
      <c r="M10" s="60">
        <f t="shared" si="3"/>
        <v>200</v>
      </c>
      <c r="N10" s="60">
        <f t="shared" si="3"/>
        <v>200</v>
      </c>
      <c r="O10" s="60">
        <f t="shared" si="3"/>
        <v>200</v>
      </c>
      <c r="P10" s="60">
        <f t="shared" si="3"/>
        <v>200</v>
      </c>
      <c r="Q10" s="60">
        <f t="shared" si="3"/>
        <v>200</v>
      </c>
      <c r="R10" s="60">
        <f t="shared" si="3"/>
        <v>200</v>
      </c>
      <c r="S10" s="60">
        <f t="shared" si="3"/>
        <v>200</v>
      </c>
      <c r="T10" s="60">
        <f t="shared" si="3"/>
        <v>200</v>
      </c>
      <c r="U10" s="60">
        <f t="shared" si="3"/>
        <v>200</v>
      </c>
      <c r="V10" s="60">
        <f t="shared" si="3"/>
        <v>200</v>
      </c>
      <c r="W10" s="55">
        <f t="shared" si="3"/>
        <v>200</v>
      </c>
    </row>
    <row r="11" spans="1:23" ht="33">
      <c r="A11" s="6">
        <v>8</v>
      </c>
      <c r="B11" s="54" t="s">
        <v>75</v>
      </c>
      <c r="C11" s="54" t="s">
        <v>76</v>
      </c>
      <c r="D11" s="8" t="s">
        <v>8</v>
      </c>
      <c r="E11" s="49" t="s">
        <v>112</v>
      </c>
      <c r="F11" s="50" t="s">
        <v>63</v>
      </c>
      <c r="G11" s="50">
        <v>12</v>
      </c>
      <c r="H11" s="10">
        <v>100</v>
      </c>
      <c r="I11" s="10">
        <f>H11*19%</f>
        <v>19</v>
      </c>
      <c r="J11" s="10">
        <f t="shared" si="1"/>
        <v>1200</v>
      </c>
      <c r="K11" s="10">
        <f t="shared" si="2"/>
        <v>1428</v>
      </c>
      <c r="L11" s="59">
        <f>$H11+$I11</f>
        <v>119</v>
      </c>
      <c r="M11" s="60">
        <f t="shared" ref="M11:W14" si="4">$H11+$I11</f>
        <v>119</v>
      </c>
      <c r="N11" s="60">
        <f t="shared" si="4"/>
        <v>119</v>
      </c>
      <c r="O11" s="60">
        <f t="shared" si="4"/>
        <v>119</v>
      </c>
      <c r="P11" s="60">
        <f t="shared" si="4"/>
        <v>119</v>
      </c>
      <c r="Q11" s="60">
        <f t="shared" si="4"/>
        <v>119</v>
      </c>
      <c r="R11" s="60">
        <f t="shared" si="4"/>
        <v>119</v>
      </c>
      <c r="S11" s="60">
        <f t="shared" si="4"/>
        <v>119</v>
      </c>
      <c r="T11" s="60">
        <f t="shared" si="4"/>
        <v>119</v>
      </c>
      <c r="U11" s="60">
        <f t="shared" si="4"/>
        <v>119</v>
      </c>
      <c r="V11" s="60">
        <f t="shared" si="4"/>
        <v>119</v>
      </c>
      <c r="W11" s="55">
        <f t="shared" si="4"/>
        <v>119</v>
      </c>
    </row>
    <row r="12" spans="1:23" ht="33">
      <c r="A12" s="6">
        <v>9</v>
      </c>
      <c r="B12" s="54" t="s">
        <v>75</v>
      </c>
      <c r="C12" s="54" t="s">
        <v>79</v>
      </c>
      <c r="D12" s="8" t="s">
        <v>8</v>
      </c>
      <c r="E12" s="49" t="s">
        <v>112</v>
      </c>
      <c r="F12" s="50" t="s">
        <v>63</v>
      </c>
      <c r="G12" s="50">
        <v>12</v>
      </c>
      <c r="H12" s="10">
        <v>100</v>
      </c>
      <c r="I12" s="10">
        <f>H12*19%</f>
        <v>19</v>
      </c>
      <c r="J12" s="10">
        <f t="shared" si="1"/>
        <v>1200</v>
      </c>
      <c r="K12" s="10">
        <f t="shared" si="2"/>
        <v>1428</v>
      </c>
      <c r="L12" s="59">
        <f>$H12+$I12</f>
        <v>119</v>
      </c>
      <c r="M12" s="60">
        <f t="shared" si="4"/>
        <v>119</v>
      </c>
      <c r="N12" s="60">
        <f t="shared" si="4"/>
        <v>119</v>
      </c>
      <c r="O12" s="60">
        <f t="shared" si="4"/>
        <v>119</v>
      </c>
      <c r="P12" s="60">
        <f t="shared" si="4"/>
        <v>119</v>
      </c>
      <c r="Q12" s="60">
        <f t="shared" si="4"/>
        <v>119</v>
      </c>
      <c r="R12" s="60">
        <f t="shared" si="4"/>
        <v>119</v>
      </c>
      <c r="S12" s="60">
        <f t="shared" si="4"/>
        <v>119</v>
      </c>
      <c r="T12" s="60">
        <f t="shared" si="4"/>
        <v>119</v>
      </c>
      <c r="U12" s="60">
        <f t="shared" si="4"/>
        <v>119</v>
      </c>
      <c r="V12" s="60">
        <f t="shared" si="4"/>
        <v>119</v>
      </c>
      <c r="W12" s="55">
        <f t="shared" si="4"/>
        <v>119</v>
      </c>
    </row>
    <row r="13" spans="1:23" ht="82.5">
      <c r="A13" s="6">
        <v>10</v>
      </c>
      <c r="B13" s="54" t="s">
        <v>77</v>
      </c>
      <c r="C13" s="54" t="s">
        <v>78</v>
      </c>
      <c r="D13" s="8" t="s">
        <v>4</v>
      </c>
      <c r="E13" s="49" t="s">
        <v>111</v>
      </c>
      <c r="F13" s="50" t="s">
        <v>63</v>
      </c>
      <c r="G13" s="50">
        <v>12</v>
      </c>
      <c r="H13" s="10">
        <v>250</v>
      </c>
      <c r="I13" s="10">
        <f>H13*19%</f>
        <v>47.5</v>
      </c>
      <c r="J13" s="10">
        <f t="shared" ref="J13" si="5">G13*H13</f>
        <v>3000</v>
      </c>
      <c r="K13" s="10">
        <f t="shared" si="2"/>
        <v>3570</v>
      </c>
      <c r="L13" s="59">
        <f>$H13+$I13</f>
        <v>297.5</v>
      </c>
      <c r="M13" s="60">
        <f t="shared" si="4"/>
        <v>297.5</v>
      </c>
      <c r="N13" s="60">
        <f t="shared" si="4"/>
        <v>297.5</v>
      </c>
      <c r="O13" s="60">
        <f t="shared" si="4"/>
        <v>297.5</v>
      </c>
      <c r="P13" s="60">
        <f t="shared" si="4"/>
        <v>297.5</v>
      </c>
      <c r="Q13" s="60">
        <f t="shared" si="4"/>
        <v>297.5</v>
      </c>
      <c r="R13" s="60">
        <f t="shared" si="4"/>
        <v>297.5</v>
      </c>
      <c r="S13" s="60">
        <f t="shared" si="4"/>
        <v>297.5</v>
      </c>
      <c r="T13" s="60">
        <f t="shared" si="4"/>
        <v>297.5</v>
      </c>
      <c r="U13" s="60">
        <f t="shared" si="4"/>
        <v>297.5</v>
      </c>
      <c r="V13" s="60">
        <f t="shared" si="4"/>
        <v>297.5</v>
      </c>
      <c r="W13" s="55">
        <f t="shared" si="4"/>
        <v>297.5</v>
      </c>
    </row>
    <row r="14" spans="1:23" ht="132">
      <c r="A14" s="6">
        <v>11</v>
      </c>
      <c r="B14" s="54" t="s">
        <v>80</v>
      </c>
      <c r="C14" s="54" t="s">
        <v>81</v>
      </c>
      <c r="D14" s="8" t="s">
        <v>5</v>
      </c>
      <c r="E14" s="49" t="s">
        <v>111</v>
      </c>
      <c r="F14" s="50" t="s">
        <v>63</v>
      </c>
      <c r="G14" s="50">
        <v>10</v>
      </c>
      <c r="H14" s="10">
        <v>106</v>
      </c>
      <c r="I14" s="10">
        <f>H14*19%</f>
        <v>20.14</v>
      </c>
      <c r="J14" s="10">
        <f t="shared" si="1"/>
        <v>1060</v>
      </c>
      <c r="K14" s="10">
        <f t="shared" si="2"/>
        <v>1261.4000000000001</v>
      </c>
      <c r="L14" s="59"/>
      <c r="M14" s="60"/>
      <c r="N14" s="60">
        <f t="shared" si="4"/>
        <v>126.14</v>
      </c>
      <c r="O14" s="60">
        <f t="shared" si="4"/>
        <v>126.14</v>
      </c>
      <c r="P14" s="60">
        <f t="shared" si="4"/>
        <v>126.14</v>
      </c>
      <c r="Q14" s="60">
        <f t="shared" si="4"/>
        <v>126.14</v>
      </c>
      <c r="R14" s="60">
        <f t="shared" si="4"/>
        <v>126.14</v>
      </c>
      <c r="S14" s="60">
        <f t="shared" si="4"/>
        <v>126.14</v>
      </c>
      <c r="T14" s="60">
        <f t="shared" si="4"/>
        <v>126.14</v>
      </c>
      <c r="U14" s="60">
        <f t="shared" si="4"/>
        <v>126.14</v>
      </c>
      <c r="V14" s="60">
        <f t="shared" si="4"/>
        <v>126.14</v>
      </c>
      <c r="W14" s="55">
        <f t="shared" si="4"/>
        <v>126.14</v>
      </c>
    </row>
    <row r="15" spans="1:23">
      <c r="A15" s="6">
        <v>12</v>
      </c>
      <c r="B15" s="54"/>
      <c r="C15" s="54"/>
      <c r="D15" s="8"/>
      <c r="E15" s="49"/>
      <c r="F15" s="50"/>
      <c r="G15" s="50"/>
      <c r="H15" s="10"/>
      <c r="I15" s="10"/>
      <c r="J15" s="10">
        <f t="shared" si="1"/>
        <v>0</v>
      </c>
      <c r="K15" s="10">
        <f t="shared" si="2"/>
        <v>0</v>
      </c>
      <c r="L15" s="12"/>
      <c r="M15" s="13"/>
      <c r="N15" s="13"/>
      <c r="O15" s="13"/>
      <c r="P15" s="13"/>
      <c r="Q15" s="13"/>
      <c r="R15" s="13"/>
      <c r="S15" s="13"/>
      <c r="T15" s="13"/>
      <c r="U15" s="13"/>
      <c r="V15" s="13"/>
      <c r="W15" s="11"/>
    </row>
    <row r="16" spans="1:23">
      <c r="A16" s="6">
        <v>13</v>
      </c>
      <c r="B16" s="54"/>
      <c r="C16" s="54"/>
      <c r="D16" s="8"/>
      <c r="E16" s="49"/>
      <c r="F16" s="50"/>
      <c r="G16" s="50"/>
      <c r="H16" s="10"/>
      <c r="I16" s="10"/>
      <c r="J16" s="10">
        <f t="shared" si="1"/>
        <v>0</v>
      </c>
      <c r="K16" s="10">
        <f t="shared" si="2"/>
        <v>0</v>
      </c>
      <c r="L16" s="12"/>
      <c r="M16" s="13"/>
      <c r="N16" s="13"/>
      <c r="O16" s="13"/>
      <c r="P16" s="13"/>
      <c r="Q16" s="13"/>
      <c r="R16" s="13"/>
      <c r="S16" s="13"/>
      <c r="T16" s="13"/>
      <c r="U16" s="13"/>
      <c r="V16" s="13"/>
      <c r="W16" s="11"/>
    </row>
    <row r="17" spans="1:23">
      <c r="A17" s="6">
        <v>14</v>
      </c>
      <c r="B17" s="54"/>
      <c r="C17" s="54"/>
      <c r="D17" s="8"/>
      <c r="E17" s="49"/>
      <c r="F17" s="50"/>
      <c r="G17" s="50"/>
      <c r="H17" s="10"/>
      <c r="I17" s="10"/>
      <c r="J17" s="10">
        <f t="shared" si="1"/>
        <v>0</v>
      </c>
      <c r="K17" s="10">
        <f t="shared" si="2"/>
        <v>0</v>
      </c>
      <c r="L17" s="12"/>
      <c r="M17" s="13"/>
      <c r="N17" s="13"/>
      <c r="O17" s="13"/>
      <c r="P17" s="13"/>
      <c r="Q17" s="13"/>
      <c r="R17" s="13"/>
      <c r="S17" s="13"/>
      <c r="T17" s="13"/>
      <c r="U17" s="13"/>
      <c r="V17" s="13"/>
      <c r="W17" s="11"/>
    </row>
    <row r="18" spans="1:23" ht="17.25" thickBot="1">
      <c r="A18" s="6">
        <v>15</v>
      </c>
      <c r="B18" s="54"/>
      <c r="C18" s="54"/>
      <c r="D18" s="8"/>
      <c r="E18" s="49"/>
      <c r="F18" s="50"/>
      <c r="G18" s="50"/>
      <c r="H18" s="10"/>
      <c r="I18" s="10"/>
      <c r="J18" s="10">
        <f t="shared" si="1"/>
        <v>0</v>
      </c>
      <c r="K18" s="10">
        <f t="shared" si="2"/>
        <v>0</v>
      </c>
      <c r="L18" s="24"/>
      <c r="M18" s="25"/>
      <c r="N18" s="25"/>
      <c r="O18" s="25"/>
      <c r="P18" s="25"/>
      <c r="Q18" s="25"/>
      <c r="R18" s="25"/>
      <c r="S18" s="25"/>
      <c r="T18" s="25"/>
      <c r="U18" s="25"/>
      <c r="V18" s="25"/>
      <c r="W18" s="23"/>
    </row>
    <row r="19" spans="1:23" s="1" customFormat="1" ht="18.75" thickBot="1">
      <c r="A19" s="102" t="s">
        <v>52</v>
      </c>
      <c r="B19" s="103"/>
      <c r="C19" s="103"/>
      <c r="D19" s="103"/>
      <c r="E19" s="103"/>
      <c r="F19" s="103"/>
      <c r="G19" s="103"/>
      <c r="H19" s="103"/>
      <c r="I19" s="104"/>
      <c r="J19" s="35">
        <f t="shared" ref="J19:W19" si="6">SUM(J4:J18)</f>
        <v>105396</v>
      </c>
      <c r="K19" s="35">
        <f t="shared" si="6"/>
        <v>110993.4</v>
      </c>
      <c r="L19" s="34">
        <f t="shared" si="6"/>
        <v>34233.5</v>
      </c>
      <c r="M19" s="35">
        <f t="shared" si="6"/>
        <v>6863.5</v>
      </c>
      <c r="N19" s="35">
        <f t="shared" si="6"/>
        <v>6989.64</v>
      </c>
      <c r="O19" s="35">
        <f t="shared" si="6"/>
        <v>6989.64</v>
      </c>
      <c r="P19" s="35">
        <f t="shared" si="6"/>
        <v>6989.64</v>
      </c>
      <c r="Q19" s="35">
        <f t="shared" si="6"/>
        <v>6989.64</v>
      </c>
      <c r="R19" s="35">
        <f t="shared" si="6"/>
        <v>6989.64</v>
      </c>
      <c r="S19" s="35">
        <f t="shared" si="6"/>
        <v>6989.64</v>
      </c>
      <c r="T19" s="35">
        <f t="shared" si="6"/>
        <v>6989.64</v>
      </c>
      <c r="U19" s="35">
        <f t="shared" si="6"/>
        <v>6989.64</v>
      </c>
      <c r="V19" s="35">
        <f t="shared" si="6"/>
        <v>6989.64</v>
      </c>
      <c r="W19" s="36">
        <f t="shared" si="6"/>
        <v>6989.64</v>
      </c>
    </row>
    <row r="20" spans="1:23" ht="15.75" customHeight="1">
      <c r="A20" s="118" t="s">
        <v>54</v>
      </c>
      <c r="B20" s="119"/>
      <c r="C20" s="119"/>
      <c r="D20" s="119"/>
      <c r="E20" s="119"/>
      <c r="F20" s="119"/>
      <c r="G20" s="119"/>
      <c r="H20" s="119"/>
      <c r="I20" s="119"/>
      <c r="J20" s="119"/>
      <c r="K20" s="119"/>
      <c r="L20" s="14"/>
      <c r="M20" s="15"/>
      <c r="N20" s="15"/>
      <c r="O20" s="15"/>
      <c r="P20" s="15"/>
      <c r="Q20" s="15"/>
      <c r="R20" s="15"/>
      <c r="S20" s="15"/>
      <c r="T20" s="15"/>
      <c r="U20" s="15"/>
      <c r="V20" s="15"/>
      <c r="W20" s="16"/>
    </row>
    <row r="21" spans="1:23" ht="82.5">
      <c r="A21" s="6">
        <v>26</v>
      </c>
      <c r="B21" s="54" t="s">
        <v>72</v>
      </c>
      <c r="C21" s="54" t="s">
        <v>82</v>
      </c>
      <c r="D21" s="17" t="s">
        <v>4</v>
      </c>
      <c r="E21" s="50" t="s">
        <v>111</v>
      </c>
      <c r="F21" s="50" t="s">
        <v>63</v>
      </c>
      <c r="G21" s="50">
        <v>1</v>
      </c>
      <c r="H21" s="10">
        <v>5090</v>
      </c>
      <c r="I21" s="10">
        <f>H21*19%</f>
        <v>967.1</v>
      </c>
      <c r="J21" s="10">
        <f t="shared" ref="J21:J30" si="7">G21*H21</f>
        <v>5090</v>
      </c>
      <c r="K21" s="10">
        <f t="shared" ref="K21:K30" si="8">G21*(H21+I21)</f>
        <v>6057.1</v>
      </c>
      <c r="L21" s="59"/>
      <c r="M21" s="13"/>
      <c r="N21" s="13"/>
      <c r="O21" s="13"/>
      <c r="P21" s="13"/>
      <c r="Q21" s="13"/>
      <c r="R21" s="13"/>
      <c r="S21" s="13"/>
      <c r="T21" s="13"/>
      <c r="U21" s="13"/>
      <c r="V21" s="13"/>
      <c r="W21" s="55">
        <f>K21</f>
        <v>6057.1</v>
      </c>
    </row>
    <row r="22" spans="1:23" ht="132">
      <c r="A22" s="18">
        <v>27</v>
      </c>
      <c r="B22" s="56" t="s">
        <v>67</v>
      </c>
      <c r="C22" s="56" t="s">
        <v>68</v>
      </c>
      <c r="D22" s="8" t="s">
        <v>5</v>
      </c>
      <c r="E22" s="49" t="s">
        <v>111</v>
      </c>
      <c r="F22" s="49" t="s">
        <v>69</v>
      </c>
      <c r="G22" s="49">
        <v>1</v>
      </c>
      <c r="H22" s="9">
        <v>26000</v>
      </c>
      <c r="I22" s="10">
        <f>H22*19%</f>
        <v>4940</v>
      </c>
      <c r="J22" s="10">
        <f t="shared" si="7"/>
        <v>26000</v>
      </c>
      <c r="K22" s="10">
        <f t="shared" si="8"/>
        <v>30940</v>
      </c>
      <c r="L22" s="59"/>
      <c r="M22" s="21"/>
      <c r="N22" s="21"/>
      <c r="O22" s="21"/>
      <c r="P22" s="21"/>
      <c r="Q22" s="21"/>
      <c r="R22" s="21"/>
      <c r="S22" s="21"/>
      <c r="T22" s="21"/>
      <c r="U22" s="21"/>
      <c r="V22" s="21"/>
      <c r="W22" s="55">
        <f>K22</f>
        <v>30940</v>
      </c>
    </row>
    <row r="23" spans="1:23">
      <c r="A23" s="18">
        <v>28</v>
      </c>
      <c r="B23" s="56"/>
      <c r="C23" s="56"/>
      <c r="D23" s="8"/>
      <c r="E23" s="49"/>
      <c r="F23" s="49"/>
      <c r="G23" s="49"/>
      <c r="H23" s="9"/>
      <c r="I23" s="9"/>
      <c r="J23" s="10">
        <f t="shared" si="7"/>
        <v>0</v>
      </c>
      <c r="K23" s="10">
        <f t="shared" si="8"/>
        <v>0</v>
      </c>
      <c r="L23" s="20"/>
      <c r="M23" s="21"/>
      <c r="N23" s="21"/>
      <c r="O23" s="21"/>
      <c r="P23" s="21"/>
      <c r="Q23" s="21"/>
      <c r="R23" s="21"/>
      <c r="S23" s="21"/>
      <c r="T23" s="21"/>
      <c r="U23" s="21"/>
      <c r="V23" s="21"/>
      <c r="W23" s="19"/>
    </row>
    <row r="24" spans="1:23">
      <c r="A24" s="18">
        <v>29</v>
      </c>
      <c r="B24" s="56"/>
      <c r="C24" s="56"/>
      <c r="D24" s="8"/>
      <c r="E24" s="49"/>
      <c r="F24" s="49"/>
      <c r="G24" s="49"/>
      <c r="H24" s="9"/>
      <c r="I24" s="9"/>
      <c r="J24" s="10">
        <f t="shared" si="7"/>
        <v>0</v>
      </c>
      <c r="K24" s="10">
        <f t="shared" si="8"/>
        <v>0</v>
      </c>
      <c r="L24" s="20"/>
      <c r="M24" s="21"/>
      <c r="N24" s="21"/>
      <c r="O24" s="21"/>
      <c r="P24" s="21"/>
      <c r="Q24" s="21"/>
      <c r="R24" s="21"/>
      <c r="S24" s="21"/>
      <c r="T24" s="21"/>
      <c r="U24" s="21"/>
      <c r="V24" s="21"/>
      <c r="W24" s="19"/>
    </row>
    <row r="25" spans="1:23">
      <c r="A25" s="18">
        <v>30</v>
      </c>
      <c r="B25" s="56"/>
      <c r="C25" s="56"/>
      <c r="D25" s="8"/>
      <c r="E25" s="49"/>
      <c r="F25" s="49"/>
      <c r="G25" s="49"/>
      <c r="H25" s="9"/>
      <c r="I25" s="9"/>
      <c r="J25" s="10">
        <f t="shared" si="7"/>
        <v>0</v>
      </c>
      <c r="K25" s="10">
        <f t="shared" si="8"/>
        <v>0</v>
      </c>
      <c r="L25" s="20"/>
      <c r="M25" s="21"/>
      <c r="N25" s="21"/>
      <c r="O25" s="21"/>
      <c r="P25" s="21"/>
      <c r="Q25" s="21"/>
      <c r="R25" s="21"/>
      <c r="S25" s="21"/>
      <c r="T25" s="21"/>
      <c r="U25" s="21"/>
      <c r="V25" s="21"/>
      <c r="W25" s="19"/>
    </row>
    <row r="26" spans="1:23">
      <c r="A26" s="18">
        <v>31</v>
      </c>
      <c r="B26" s="54"/>
      <c r="C26" s="54"/>
      <c r="D26" s="8"/>
      <c r="E26" s="49"/>
      <c r="F26" s="50"/>
      <c r="G26" s="50"/>
      <c r="H26" s="10"/>
      <c r="I26" s="10"/>
      <c r="J26" s="10">
        <f t="shared" si="7"/>
        <v>0</v>
      </c>
      <c r="K26" s="10">
        <f t="shared" si="8"/>
        <v>0</v>
      </c>
      <c r="L26" s="12"/>
      <c r="M26" s="13"/>
      <c r="N26" s="13"/>
      <c r="O26" s="13"/>
      <c r="P26" s="13"/>
      <c r="Q26" s="13"/>
      <c r="R26" s="13"/>
      <c r="S26" s="13"/>
      <c r="T26" s="13"/>
      <c r="U26" s="13"/>
      <c r="V26" s="13"/>
      <c r="W26" s="11"/>
    </row>
    <row r="27" spans="1:23">
      <c r="A27" s="18">
        <v>32</v>
      </c>
      <c r="B27" s="54"/>
      <c r="C27" s="54"/>
      <c r="D27" s="8"/>
      <c r="E27" s="49"/>
      <c r="F27" s="50"/>
      <c r="G27" s="50"/>
      <c r="H27" s="10"/>
      <c r="I27" s="10"/>
      <c r="J27" s="10">
        <f t="shared" si="7"/>
        <v>0</v>
      </c>
      <c r="K27" s="10">
        <f t="shared" si="8"/>
        <v>0</v>
      </c>
      <c r="L27" s="12"/>
      <c r="M27" s="13"/>
      <c r="N27" s="13"/>
      <c r="O27" s="13"/>
      <c r="P27" s="13"/>
      <c r="Q27" s="13"/>
      <c r="R27" s="13"/>
      <c r="S27" s="13"/>
      <c r="T27" s="13"/>
      <c r="U27" s="13"/>
      <c r="V27" s="13"/>
      <c r="W27" s="11"/>
    </row>
    <row r="28" spans="1:23">
      <c r="A28" s="18">
        <v>33</v>
      </c>
      <c r="B28" s="54"/>
      <c r="C28" s="54"/>
      <c r="D28" s="8"/>
      <c r="E28" s="49"/>
      <c r="F28" s="50"/>
      <c r="G28" s="50"/>
      <c r="H28" s="10"/>
      <c r="I28" s="10"/>
      <c r="J28" s="10">
        <f t="shared" si="7"/>
        <v>0</v>
      </c>
      <c r="K28" s="10">
        <f t="shared" si="8"/>
        <v>0</v>
      </c>
      <c r="L28" s="12"/>
      <c r="M28" s="13"/>
      <c r="N28" s="13"/>
      <c r="O28" s="13"/>
      <c r="P28" s="13"/>
      <c r="Q28" s="13"/>
      <c r="R28" s="13"/>
      <c r="S28" s="13"/>
      <c r="T28" s="13"/>
      <c r="U28" s="13"/>
      <c r="V28" s="13"/>
      <c r="W28" s="11"/>
    </row>
    <row r="29" spans="1:23">
      <c r="A29" s="18">
        <v>34</v>
      </c>
      <c r="B29" s="54"/>
      <c r="C29" s="54"/>
      <c r="D29" s="8"/>
      <c r="E29" s="49"/>
      <c r="F29" s="50"/>
      <c r="G29" s="50"/>
      <c r="H29" s="10"/>
      <c r="I29" s="10"/>
      <c r="J29" s="10">
        <f t="shared" si="7"/>
        <v>0</v>
      </c>
      <c r="K29" s="10">
        <f t="shared" si="8"/>
        <v>0</v>
      </c>
      <c r="L29" s="12"/>
      <c r="M29" s="13"/>
      <c r="N29" s="13"/>
      <c r="O29" s="13"/>
      <c r="P29" s="13"/>
      <c r="Q29" s="13"/>
      <c r="R29" s="13"/>
      <c r="S29" s="13"/>
      <c r="T29" s="13"/>
      <c r="U29" s="13"/>
      <c r="V29" s="13"/>
      <c r="W29" s="11"/>
    </row>
    <row r="30" spans="1:23" ht="17.25" thickBot="1">
      <c r="A30" s="18">
        <v>35</v>
      </c>
      <c r="B30" s="57"/>
      <c r="C30" s="57"/>
      <c r="D30" s="8"/>
      <c r="E30" s="49"/>
      <c r="F30" s="51"/>
      <c r="G30" s="51"/>
      <c r="H30" s="22"/>
      <c r="I30" s="22"/>
      <c r="J30" s="10">
        <f t="shared" si="7"/>
        <v>0</v>
      </c>
      <c r="K30" s="10">
        <f t="shared" si="8"/>
        <v>0</v>
      </c>
      <c r="L30" s="24"/>
      <c r="M30" s="25"/>
      <c r="N30" s="25"/>
      <c r="O30" s="25"/>
      <c r="P30" s="25"/>
      <c r="Q30" s="25"/>
      <c r="R30" s="25"/>
      <c r="S30" s="25"/>
      <c r="T30" s="25"/>
      <c r="U30" s="25"/>
      <c r="V30" s="25"/>
      <c r="W30" s="23"/>
    </row>
    <row r="31" spans="1:23" s="1" customFormat="1" ht="18.75" thickBot="1">
      <c r="A31" s="102" t="s">
        <v>53</v>
      </c>
      <c r="B31" s="103"/>
      <c r="C31" s="103"/>
      <c r="D31" s="103"/>
      <c r="E31" s="103"/>
      <c r="F31" s="103"/>
      <c r="G31" s="103"/>
      <c r="H31" s="103"/>
      <c r="I31" s="104"/>
      <c r="J31" s="35">
        <f t="shared" ref="J31:W31" si="9">SUM(J21:J30)</f>
        <v>31090</v>
      </c>
      <c r="K31" s="35">
        <f t="shared" si="9"/>
        <v>36997.1</v>
      </c>
      <c r="L31" s="34">
        <f t="shared" si="9"/>
        <v>0</v>
      </c>
      <c r="M31" s="35">
        <f t="shared" si="9"/>
        <v>0</v>
      </c>
      <c r="N31" s="35">
        <f t="shared" si="9"/>
        <v>0</v>
      </c>
      <c r="O31" s="35">
        <f t="shared" si="9"/>
        <v>0</v>
      </c>
      <c r="P31" s="35">
        <f t="shared" si="9"/>
        <v>0</v>
      </c>
      <c r="Q31" s="35">
        <f t="shared" si="9"/>
        <v>0</v>
      </c>
      <c r="R31" s="35">
        <f t="shared" si="9"/>
        <v>0</v>
      </c>
      <c r="S31" s="35">
        <f t="shared" si="9"/>
        <v>0</v>
      </c>
      <c r="T31" s="35">
        <f t="shared" si="9"/>
        <v>0</v>
      </c>
      <c r="U31" s="35">
        <f t="shared" si="9"/>
        <v>0</v>
      </c>
      <c r="V31" s="35">
        <f t="shared" si="9"/>
        <v>0</v>
      </c>
      <c r="W31" s="36">
        <f t="shared" si="9"/>
        <v>36997.1</v>
      </c>
    </row>
    <row r="32" spans="1:23" s="1" customFormat="1" ht="18.75" thickBot="1">
      <c r="A32" s="123" t="s">
        <v>47</v>
      </c>
      <c r="B32" s="124"/>
      <c r="C32" s="124"/>
      <c r="D32" s="124"/>
      <c r="E32" s="124"/>
      <c r="F32" s="124"/>
      <c r="G32" s="124"/>
      <c r="H32" s="124"/>
      <c r="I32" s="125"/>
      <c r="J32" s="37">
        <f>J19+J31</f>
        <v>136486</v>
      </c>
      <c r="K32" s="38">
        <f t="shared" ref="K32:V32" si="10">K19+K31</f>
        <v>147990.5</v>
      </c>
      <c r="L32" s="37">
        <f t="shared" si="10"/>
        <v>34233.5</v>
      </c>
      <c r="M32" s="38">
        <f t="shared" si="10"/>
        <v>6863.5</v>
      </c>
      <c r="N32" s="38">
        <f t="shared" si="10"/>
        <v>6989.64</v>
      </c>
      <c r="O32" s="38">
        <f t="shared" si="10"/>
        <v>6989.64</v>
      </c>
      <c r="P32" s="38">
        <f t="shared" si="10"/>
        <v>6989.64</v>
      </c>
      <c r="Q32" s="38">
        <f t="shared" si="10"/>
        <v>6989.64</v>
      </c>
      <c r="R32" s="38">
        <f t="shared" si="10"/>
        <v>6989.64</v>
      </c>
      <c r="S32" s="38">
        <f t="shared" si="10"/>
        <v>6989.64</v>
      </c>
      <c r="T32" s="38">
        <f t="shared" si="10"/>
        <v>6989.64</v>
      </c>
      <c r="U32" s="38">
        <f t="shared" si="10"/>
        <v>6989.64</v>
      </c>
      <c r="V32" s="38">
        <f t="shared" si="10"/>
        <v>6989.64</v>
      </c>
      <c r="W32" s="39">
        <f>W19+W31</f>
        <v>43986.74</v>
      </c>
    </row>
    <row r="33" spans="1:6" ht="17.25" thickBot="1"/>
    <row r="34" spans="1:6" ht="27" customHeight="1" thickBot="1">
      <c r="A34" s="113" t="s">
        <v>49</v>
      </c>
      <c r="B34" s="114"/>
      <c r="C34" s="114"/>
      <c r="D34" s="115"/>
      <c r="E34" s="29">
        <f>E35+E36</f>
        <v>148000</v>
      </c>
      <c r="F34" s="30" t="s">
        <v>50</v>
      </c>
    </row>
    <row r="35" spans="1:6" ht="38.25" customHeight="1">
      <c r="A35" s="107" t="s">
        <v>56</v>
      </c>
      <c r="B35" s="108"/>
      <c r="C35" s="108"/>
      <c r="D35" s="108"/>
      <c r="E35" s="40">
        <v>111000</v>
      </c>
      <c r="F35" s="41" t="s">
        <v>50</v>
      </c>
    </row>
    <row r="36" spans="1:6" ht="69.75" customHeight="1" thickBot="1">
      <c r="A36" s="111" t="s">
        <v>57</v>
      </c>
      <c r="B36" s="112"/>
      <c r="C36" s="112"/>
      <c r="D36" s="112"/>
      <c r="E36" s="42">
        <v>37000</v>
      </c>
      <c r="F36" s="43" t="s">
        <v>50</v>
      </c>
    </row>
  </sheetData>
  <mergeCells count="20">
    <mergeCell ref="E1:E2"/>
    <mergeCell ref="F1:F2"/>
    <mergeCell ref="A34:D34"/>
    <mergeCell ref="A35:D35"/>
    <mergeCell ref="A36:D36"/>
    <mergeCell ref="L1:W1"/>
    <mergeCell ref="A3:K3"/>
    <mergeCell ref="A19:I19"/>
    <mergeCell ref="A20:K20"/>
    <mergeCell ref="A31:I31"/>
    <mergeCell ref="A32:I32"/>
    <mergeCell ref="G1:G2"/>
    <mergeCell ref="H1:H2"/>
    <mergeCell ref="I1:I2"/>
    <mergeCell ref="J1:J2"/>
    <mergeCell ref="K1:K2"/>
    <mergeCell ref="A1:A2"/>
    <mergeCell ref="B1:B2"/>
    <mergeCell ref="C1:C2"/>
    <mergeCell ref="D1:D2"/>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D10:D18 D21:D30 D4:D8</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C64"/>
  <sheetViews>
    <sheetView topLeftCell="A12" workbookViewId="0">
      <selection activeCell="C11" sqref="C11"/>
    </sheetView>
  </sheetViews>
  <sheetFormatPr defaultRowHeight="16.5"/>
  <cols>
    <col min="1" max="1" width="5.85546875" style="5" customWidth="1"/>
    <col min="2" max="2" width="70" style="5" customWidth="1"/>
    <col min="3" max="3" width="76" style="44" customWidth="1"/>
    <col min="4" max="4" width="8.85546875" style="5" customWidth="1"/>
    <col min="5" max="16384" width="9.140625" style="5"/>
  </cols>
  <sheetData>
    <row r="1" spans="1:3" ht="17.25" thickBot="1">
      <c r="A1" s="126" t="s">
        <v>60</v>
      </c>
      <c r="B1" s="127"/>
      <c r="C1" s="128"/>
    </row>
    <row r="2" spans="1:3">
      <c r="A2" s="129" t="s">
        <v>59</v>
      </c>
      <c r="B2" s="132" t="s">
        <v>0</v>
      </c>
      <c r="C2" s="47" t="s">
        <v>1</v>
      </c>
    </row>
    <row r="3" spans="1:3">
      <c r="A3" s="130"/>
      <c r="B3" s="133"/>
      <c r="C3" s="46" t="s">
        <v>21</v>
      </c>
    </row>
    <row r="4" spans="1:3" ht="33">
      <c r="A4" s="130"/>
      <c r="B4" s="133"/>
      <c r="C4" s="46" t="s">
        <v>2</v>
      </c>
    </row>
    <row r="5" spans="1:3">
      <c r="A5" s="130"/>
      <c r="B5" s="134" t="s">
        <v>3</v>
      </c>
      <c r="C5" s="46" t="s">
        <v>22</v>
      </c>
    </row>
    <row r="6" spans="1:3">
      <c r="A6" s="130"/>
      <c r="B6" s="134"/>
      <c r="C6" s="46" t="s">
        <v>23</v>
      </c>
    </row>
    <row r="7" spans="1:3" ht="66">
      <c r="A7" s="130"/>
      <c r="B7" s="134"/>
      <c r="C7" s="46" t="s">
        <v>24</v>
      </c>
    </row>
    <row r="8" spans="1:3">
      <c r="A8" s="130"/>
      <c r="B8" s="134"/>
      <c r="C8" s="46" t="s">
        <v>25</v>
      </c>
    </row>
    <row r="9" spans="1:3" ht="49.5">
      <c r="A9" s="130"/>
      <c r="B9" s="48" t="s">
        <v>4</v>
      </c>
      <c r="C9" s="46" t="s">
        <v>4</v>
      </c>
    </row>
    <row r="10" spans="1:3" ht="66">
      <c r="A10" s="130"/>
      <c r="B10" s="48" t="s">
        <v>5</v>
      </c>
      <c r="C10" s="46" t="s">
        <v>5</v>
      </c>
    </row>
    <row r="11" spans="1:3" ht="49.5">
      <c r="A11" s="130"/>
      <c r="B11" s="48" t="s">
        <v>6</v>
      </c>
      <c r="C11" s="46" t="s">
        <v>6</v>
      </c>
    </row>
    <row r="12" spans="1:3" ht="66">
      <c r="A12" s="130"/>
      <c r="B12" s="48" t="s">
        <v>7</v>
      </c>
      <c r="C12" s="46" t="s">
        <v>7</v>
      </c>
    </row>
    <row r="13" spans="1:3">
      <c r="A13" s="130"/>
      <c r="B13" s="48" t="s">
        <v>8</v>
      </c>
      <c r="C13" s="46" t="s">
        <v>8</v>
      </c>
    </row>
    <row r="14" spans="1:3" ht="33">
      <c r="A14" s="130"/>
      <c r="B14" s="48" t="s">
        <v>9</v>
      </c>
      <c r="C14" s="46" t="s">
        <v>9</v>
      </c>
    </row>
    <row r="15" spans="1:3" ht="33">
      <c r="A15" s="130"/>
      <c r="B15" s="48" t="s">
        <v>19</v>
      </c>
      <c r="C15" s="46" t="s">
        <v>19</v>
      </c>
    </row>
    <row r="16" spans="1:3">
      <c r="A16" s="130"/>
      <c r="B16" s="48" t="s">
        <v>10</v>
      </c>
      <c r="C16" s="46" t="s">
        <v>10</v>
      </c>
    </row>
    <row r="17" spans="1:3">
      <c r="A17" s="130"/>
      <c r="B17" s="48" t="s">
        <v>11</v>
      </c>
      <c r="C17" s="46" t="s">
        <v>11</v>
      </c>
    </row>
    <row r="18" spans="1:3" ht="33">
      <c r="A18" s="130"/>
      <c r="B18" s="48" t="s">
        <v>12</v>
      </c>
      <c r="C18" s="46" t="s">
        <v>12</v>
      </c>
    </row>
    <row r="19" spans="1:3" ht="33">
      <c r="A19" s="130"/>
      <c r="B19" s="48" t="s">
        <v>13</v>
      </c>
      <c r="C19" s="46" t="s">
        <v>13</v>
      </c>
    </row>
    <row r="20" spans="1:3" ht="33">
      <c r="A20" s="130"/>
      <c r="B20" s="48" t="s">
        <v>14</v>
      </c>
      <c r="C20" s="46" t="s">
        <v>14</v>
      </c>
    </row>
    <row r="21" spans="1:3">
      <c r="A21" s="130"/>
      <c r="B21" s="134" t="s">
        <v>15</v>
      </c>
      <c r="C21" s="46" t="s">
        <v>16</v>
      </c>
    </row>
    <row r="22" spans="1:3">
      <c r="A22" s="130"/>
      <c r="B22" s="134"/>
      <c r="C22" s="46" t="s">
        <v>17</v>
      </c>
    </row>
    <row r="23" spans="1:3" ht="33">
      <c r="A23" s="130"/>
      <c r="B23" s="134"/>
      <c r="C23" s="46" t="s">
        <v>18</v>
      </c>
    </row>
    <row r="24" spans="1:3" ht="33.75" thickBot="1">
      <c r="A24" s="131"/>
      <c r="B24" s="135"/>
      <c r="C24" s="64" t="s">
        <v>20</v>
      </c>
    </row>
    <row r="25" spans="1:3" ht="16.5" customHeight="1">
      <c r="A25" s="45"/>
    </row>
    <row r="26" spans="1:3">
      <c r="A26" s="45"/>
      <c r="B26" s="65" t="s">
        <v>83</v>
      </c>
    </row>
    <row r="27" spans="1:3">
      <c r="A27" s="44"/>
      <c r="B27" s="66" t="s">
        <v>84</v>
      </c>
    </row>
    <row r="28" spans="1:3">
      <c r="A28" s="44"/>
      <c r="B28" t="s">
        <v>85</v>
      </c>
    </row>
    <row r="29" spans="1:3">
      <c r="B29" t="s">
        <v>86</v>
      </c>
    </row>
    <row r="30" spans="1:3">
      <c r="B30"/>
    </row>
    <row r="31" spans="1:3">
      <c r="B31" s="66" t="s">
        <v>87</v>
      </c>
    </row>
    <row r="32" spans="1:3">
      <c r="B32" t="s">
        <v>88</v>
      </c>
    </row>
    <row r="33" spans="2:2">
      <c r="B33" t="s">
        <v>89</v>
      </c>
    </row>
    <row r="34" spans="2:2">
      <c r="B34" t="s">
        <v>90</v>
      </c>
    </row>
    <row r="35" spans="2:2">
      <c r="B35" t="s">
        <v>91</v>
      </c>
    </row>
    <row r="36" spans="2:2">
      <c r="B36" t="s">
        <v>92</v>
      </c>
    </row>
    <row r="37" spans="2:2">
      <c r="B37" t="s">
        <v>93</v>
      </c>
    </row>
    <row r="38" spans="2:2" ht="16.5" customHeight="1">
      <c r="B38"/>
    </row>
    <row r="40" spans="2:2">
      <c r="B40" s="5" t="s">
        <v>111</v>
      </c>
    </row>
    <row r="41" spans="2:2">
      <c r="B41" s="5" t="s">
        <v>112</v>
      </c>
    </row>
    <row r="64" ht="102.75" customHeight="1"/>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dimension ref="A1:D28"/>
  <sheetViews>
    <sheetView workbookViewId="0">
      <selection activeCell="B20" sqref="B20"/>
    </sheetView>
  </sheetViews>
  <sheetFormatPr defaultRowHeight="15.75"/>
  <cols>
    <col min="1" max="1" width="47.7109375" style="67" customWidth="1"/>
    <col min="2" max="2" width="9" style="67" bestFit="1" customWidth="1"/>
    <col min="3" max="3" width="8.5703125" style="67" bestFit="1" customWidth="1"/>
    <col min="4" max="4" width="8.42578125" style="67" bestFit="1" customWidth="1"/>
    <col min="5" max="16384" width="9.140625" style="67"/>
  </cols>
  <sheetData>
    <row r="1" spans="1:4" ht="15.75" customHeight="1">
      <c r="A1" s="137" t="s">
        <v>94</v>
      </c>
      <c r="B1" s="137"/>
      <c r="C1" s="137"/>
      <c r="D1" s="137"/>
    </row>
    <row r="2" spans="1:4">
      <c r="A2" s="68"/>
    </row>
    <row r="3" spans="1:4" ht="15.75" customHeight="1">
      <c r="A3" s="138" t="s">
        <v>95</v>
      </c>
      <c r="B3" s="138"/>
      <c r="C3" s="138"/>
      <c r="D3" s="138"/>
    </row>
    <row r="4" spans="1:4">
      <c r="A4" s="68" t="s">
        <v>96</v>
      </c>
    </row>
    <row r="5" spans="1:4" ht="31.5">
      <c r="A5" s="69" t="s">
        <v>97</v>
      </c>
      <c r="B5" s="70" t="s">
        <v>98</v>
      </c>
      <c r="C5" s="70" t="s">
        <v>99</v>
      </c>
      <c r="D5" s="70" t="s">
        <v>100</v>
      </c>
    </row>
    <row r="6" spans="1:4" s="73" customFormat="1">
      <c r="A6" s="71" t="s">
        <v>101</v>
      </c>
      <c r="B6" s="72">
        <v>49</v>
      </c>
      <c r="C6" s="72">
        <v>56</v>
      </c>
      <c r="D6" s="72">
        <v>63</v>
      </c>
    </row>
    <row r="7" spans="1:4" s="76" customFormat="1">
      <c r="A7" s="74" t="s">
        <v>102</v>
      </c>
      <c r="B7" s="75">
        <v>36</v>
      </c>
      <c r="C7" s="75">
        <v>42</v>
      </c>
      <c r="D7" s="75">
        <v>47</v>
      </c>
    </row>
    <row r="8" spans="1:4" s="76" customFormat="1">
      <c r="A8" s="74" t="s">
        <v>103</v>
      </c>
      <c r="B8" s="75">
        <f>B6+B7</f>
        <v>85</v>
      </c>
      <c r="C8" s="75">
        <f>C6+C7</f>
        <v>98</v>
      </c>
      <c r="D8" s="75">
        <f>D6+D7</f>
        <v>110</v>
      </c>
    </row>
    <row r="9" spans="1:4">
      <c r="A9" s="77"/>
      <c r="B9" s="78"/>
      <c r="C9" s="78"/>
      <c r="D9" s="78"/>
    </row>
    <row r="10" spans="1:4" ht="30.75" customHeight="1">
      <c r="A10" s="138" t="s">
        <v>104</v>
      </c>
      <c r="B10" s="138"/>
      <c r="C10" s="138"/>
      <c r="D10" s="138"/>
    </row>
    <row r="11" spans="1:4" ht="29.25" customHeight="1">
      <c r="A11" s="136" t="s">
        <v>105</v>
      </c>
      <c r="B11" s="136"/>
      <c r="C11" s="136"/>
      <c r="D11" s="136"/>
    </row>
    <row r="12" spans="1:4" ht="31.5">
      <c r="A12" s="69" t="s">
        <v>97</v>
      </c>
      <c r="B12" s="70" t="s">
        <v>98</v>
      </c>
      <c r="C12" s="70" t="s">
        <v>99</v>
      </c>
      <c r="D12" s="70" t="s">
        <v>100</v>
      </c>
    </row>
    <row r="13" spans="1:4">
      <c r="A13" s="71" t="s">
        <v>101</v>
      </c>
      <c r="B13" s="72">
        <v>42</v>
      </c>
      <c r="C13" s="72">
        <v>49</v>
      </c>
      <c r="D13" s="72">
        <v>56</v>
      </c>
    </row>
    <row r="14" spans="1:4" s="76" customFormat="1">
      <c r="A14" s="74" t="s">
        <v>102</v>
      </c>
      <c r="B14" s="75">
        <v>31</v>
      </c>
      <c r="C14" s="75">
        <v>36</v>
      </c>
      <c r="D14" s="75">
        <v>42</v>
      </c>
    </row>
    <row r="15" spans="1:4" s="76" customFormat="1">
      <c r="A15" s="74" t="s">
        <v>103</v>
      </c>
      <c r="B15" s="75">
        <f>B13+B14</f>
        <v>73</v>
      </c>
      <c r="C15" s="75">
        <f>C13+C14</f>
        <v>85</v>
      </c>
      <c r="D15" s="75">
        <f>D13+D14</f>
        <v>98</v>
      </c>
    </row>
    <row r="16" spans="1:4">
      <c r="A16" s="77"/>
      <c r="B16" s="78"/>
      <c r="C16" s="78"/>
      <c r="D16" s="78"/>
    </row>
    <row r="17" spans="1:4" ht="15.75" customHeight="1">
      <c r="A17" s="138" t="s">
        <v>106</v>
      </c>
      <c r="B17" s="138"/>
      <c r="C17" s="138"/>
      <c r="D17" s="138"/>
    </row>
    <row r="18" spans="1:4" ht="45.75" customHeight="1">
      <c r="A18" s="136" t="s">
        <v>107</v>
      </c>
      <c r="B18" s="136"/>
      <c r="C18" s="136"/>
      <c r="D18" s="136"/>
    </row>
    <row r="19" spans="1:4" ht="31.5">
      <c r="A19" s="69" t="s">
        <v>97</v>
      </c>
      <c r="B19" s="70" t="s">
        <v>98</v>
      </c>
      <c r="C19" s="70" t="s">
        <v>99</v>
      </c>
      <c r="D19" s="70" t="s">
        <v>100</v>
      </c>
    </row>
    <row r="20" spans="1:4">
      <c r="A20" s="71" t="s">
        <v>101</v>
      </c>
      <c r="B20" s="72">
        <v>35</v>
      </c>
      <c r="C20" s="72">
        <v>42</v>
      </c>
      <c r="D20" s="72">
        <v>49</v>
      </c>
    </row>
    <row r="21" spans="1:4" s="76" customFormat="1">
      <c r="A21" s="74" t="s">
        <v>102</v>
      </c>
      <c r="B21" s="75">
        <v>26</v>
      </c>
      <c r="C21" s="75">
        <v>31</v>
      </c>
      <c r="D21" s="75">
        <v>36</v>
      </c>
    </row>
    <row r="22" spans="1:4">
      <c r="A22" s="74" t="s">
        <v>103</v>
      </c>
      <c r="B22" s="75">
        <f>B20+B21</f>
        <v>61</v>
      </c>
      <c r="C22" s="75">
        <f>C20+C21</f>
        <v>73</v>
      </c>
      <c r="D22" s="75">
        <f>D20+D21</f>
        <v>85</v>
      </c>
    </row>
    <row r="23" spans="1:4">
      <c r="A23" s="68"/>
    </row>
    <row r="24" spans="1:4" ht="45.75" customHeight="1">
      <c r="A24" s="136" t="s">
        <v>108</v>
      </c>
      <c r="B24" s="136"/>
      <c r="C24" s="136"/>
      <c r="D24" s="136"/>
    </row>
    <row r="25" spans="1:4" ht="31.5">
      <c r="A25" s="69" t="s">
        <v>97</v>
      </c>
      <c r="B25" s="70" t="s">
        <v>109</v>
      </c>
      <c r="C25" s="79" t="s">
        <v>110</v>
      </c>
    </row>
    <row r="26" spans="1:4">
      <c r="A26" s="71" t="s">
        <v>101</v>
      </c>
      <c r="B26" s="72">
        <v>18</v>
      </c>
      <c r="C26" s="72">
        <v>25</v>
      </c>
      <c r="D26" s="80"/>
    </row>
    <row r="27" spans="1:4" s="76" customFormat="1">
      <c r="A27" s="74" t="s">
        <v>102</v>
      </c>
      <c r="B27" s="75">
        <v>13</v>
      </c>
      <c r="C27" s="75">
        <v>18</v>
      </c>
    </row>
    <row r="28" spans="1:4">
      <c r="A28" s="74" t="s">
        <v>103</v>
      </c>
      <c r="B28" s="75">
        <f>B26+B27</f>
        <v>31</v>
      </c>
      <c r="C28" s="75">
        <f>C26+C27</f>
        <v>43</v>
      </c>
      <c r="D28" s="78"/>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noval</cp:lastModifiedBy>
  <cp:lastPrinted>2019-01-27T12:10:25Z</cp:lastPrinted>
  <dcterms:created xsi:type="dcterms:W3CDTF">2018-04-26T16:04:39Z</dcterms:created>
  <dcterms:modified xsi:type="dcterms:W3CDTF">2019-01-27T12:10:31Z</dcterms:modified>
</cp:coreProperties>
</file>