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3470" windowHeight="7920"/>
  </bookViews>
  <sheets>
    <sheet name="Buget Plan de afaceri_106932" sheetId="4" r:id="rId1"/>
    <sheet name="Model - Buget Plan de afaceri" sheetId="2" r:id="rId2"/>
    <sheet name="Cheltuieli Eligibile" sheetId="3" r:id="rId3"/>
    <sheet name="Plafon Salarii" sheetId="5" r:id="rId4"/>
  </sheets>
  <calcPr calcId="144525"/>
</workbook>
</file>

<file path=xl/calcChain.xml><?xml version="1.0" encoding="utf-8"?>
<calcChain xmlns="http://schemas.openxmlformats.org/spreadsheetml/2006/main">
  <c r="H8" i="4" l="1"/>
  <c r="H60" i="4"/>
  <c r="K60" i="4" s="1"/>
  <c r="U60" i="4" s="1"/>
  <c r="H59" i="4"/>
  <c r="K59" i="4" s="1"/>
  <c r="U59" i="4" s="1"/>
  <c r="H58" i="4"/>
  <c r="K58" i="4" s="1"/>
  <c r="U58" i="4" s="1"/>
  <c r="H11" i="4"/>
  <c r="I11" i="4" s="1"/>
  <c r="H10" i="4"/>
  <c r="J10" i="4" s="1"/>
  <c r="I58" i="4" l="1"/>
  <c r="I59" i="4"/>
  <c r="I60" i="4"/>
  <c r="J58" i="4"/>
  <c r="J59" i="4"/>
  <c r="J60" i="4"/>
  <c r="K11" i="4"/>
  <c r="N11" i="4" s="1"/>
  <c r="J11" i="4"/>
  <c r="K10" i="4"/>
  <c r="N10" i="4" s="1"/>
  <c r="I10" i="4"/>
  <c r="T51" i="4"/>
  <c r="U51" i="4"/>
  <c r="V51" i="4"/>
  <c r="W51" i="4"/>
  <c r="J8" i="4"/>
  <c r="K8" i="4" s="1"/>
  <c r="N8" i="4" s="1"/>
  <c r="J57" i="4"/>
  <c r="K57" i="4" s="1"/>
  <c r="I9" i="4"/>
  <c r="J9" i="4"/>
  <c r="K9" i="4"/>
  <c r="N9" i="4" s="1"/>
  <c r="O4" i="4"/>
  <c r="P4" i="4" s="1"/>
  <c r="Q4" i="4" s="1"/>
  <c r="O6" i="4"/>
  <c r="P6" i="4" s="1"/>
  <c r="Q6" i="4" s="1"/>
  <c r="R6" i="4" s="1"/>
  <c r="S6" i="4" s="1"/>
  <c r="O7" i="4"/>
  <c r="P7" i="4" s="1"/>
  <c r="Q7" i="4" s="1"/>
  <c r="J63" i="4"/>
  <c r="J64" i="4"/>
  <c r="J65" i="4"/>
  <c r="J66" i="4"/>
  <c r="J67" i="4"/>
  <c r="J68" i="4"/>
  <c r="J69" i="4"/>
  <c r="J70" i="4"/>
  <c r="K63" i="4"/>
  <c r="V63" i="4" s="1"/>
  <c r="K64" i="4"/>
  <c r="V64" i="4" s="1"/>
  <c r="K65" i="4"/>
  <c r="V65" i="4" s="1"/>
  <c r="K66" i="4"/>
  <c r="V66" i="4" s="1"/>
  <c r="K67" i="4"/>
  <c r="V67" i="4" s="1"/>
  <c r="K68" i="4"/>
  <c r="V68" i="4" s="1"/>
  <c r="K69" i="4"/>
  <c r="V69" i="4" s="1"/>
  <c r="K70" i="4"/>
  <c r="V70" i="4" s="1"/>
  <c r="K62" i="4"/>
  <c r="V62" i="4" s="1"/>
  <c r="J61" i="4"/>
  <c r="J62" i="4"/>
  <c r="K61" i="4"/>
  <c r="V61" i="4" s="1"/>
  <c r="K56" i="4"/>
  <c r="J56" i="4"/>
  <c r="U56" i="4" s="1"/>
  <c r="V56" i="4" s="1"/>
  <c r="W56" i="4" s="1"/>
  <c r="K55" i="4"/>
  <c r="J55" i="4"/>
  <c r="U55" i="4" s="1"/>
  <c r="V55" i="4" s="1"/>
  <c r="W55" i="4" s="1"/>
  <c r="H54" i="4"/>
  <c r="K54" i="4" s="1"/>
  <c r="K53" i="4"/>
  <c r="J53" i="4"/>
  <c r="U53" i="4" s="1"/>
  <c r="V53" i="4" s="1"/>
  <c r="W53" i="4" s="1"/>
  <c r="K71" i="4"/>
  <c r="U71" i="4" s="1"/>
  <c r="J71" i="4"/>
  <c r="I71" i="4"/>
  <c r="M51" i="4"/>
  <c r="L51" i="4"/>
  <c r="K6" i="4"/>
  <c r="K7" i="4"/>
  <c r="K4" i="4"/>
  <c r="J6" i="4"/>
  <c r="J7" i="4"/>
  <c r="J4" i="4"/>
  <c r="H5" i="4"/>
  <c r="J5" i="4" s="1"/>
  <c r="O5" i="4" l="1"/>
  <c r="K72" i="4"/>
  <c r="U57" i="4"/>
  <c r="R7" i="4"/>
  <c r="S7" i="4" s="1"/>
  <c r="K5" i="4"/>
  <c r="R4" i="4"/>
  <c r="S4" i="4" s="1"/>
  <c r="J54" i="4"/>
  <c r="U54" i="4" s="1"/>
  <c r="V54" i="4" s="1"/>
  <c r="W54" i="4" s="1"/>
  <c r="W72" i="4" s="1"/>
  <c r="P5" i="4" l="1"/>
  <c r="O51" i="4"/>
  <c r="V72" i="4"/>
  <c r="U72" i="4"/>
  <c r="X72" i="4" s="1"/>
  <c r="Q5" i="4" l="1"/>
  <c r="Q51" i="4" s="1"/>
  <c r="P51" i="4"/>
  <c r="R5" i="4" l="1"/>
  <c r="R51" i="4" s="1"/>
  <c r="S5" i="4" l="1"/>
  <c r="S51" i="4" s="1"/>
  <c r="H30" i="4"/>
  <c r="I30" i="4" s="1"/>
  <c r="H12" i="4"/>
  <c r="I12" i="4" s="1"/>
  <c r="H13" i="4"/>
  <c r="I13" i="4" s="1"/>
  <c r="H14" i="4"/>
  <c r="I14" i="4" s="1"/>
  <c r="H15" i="4"/>
  <c r="I15" i="4" s="1"/>
  <c r="H16" i="4"/>
  <c r="I16" i="4" s="1"/>
  <c r="H17" i="4"/>
  <c r="I17" i="4" s="1"/>
  <c r="H18" i="4"/>
  <c r="I18" i="4" s="1"/>
  <c r="H19" i="4"/>
  <c r="I19" i="4" s="1"/>
  <c r="I20" i="4"/>
  <c r="H21" i="4"/>
  <c r="I21" i="4" s="1"/>
  <c r="H22" i="4"/>
  <c r="I22" i="4" s="1"/>
  <c r="H23" i="4"/>
  <c r="I23" i="4" s="1"/>
  <c r="H24" i="4"/>
  <c r="I24" i="4" s="1"/>
  <c r="H25" i="4"/>
  <c r="I25" i="4" s="1"/>
  <c r="H26" i="4"/>
  <c r="I26" i="4" s="1"/>
  <c r="H27" i="4"/>
  <c r="I27" i="4" s="1"/>
  <c r="H28" i="4"/>
  <c r="I28" i="4" s="1"/>
  <c r="I29" i="4"/>
  <c r="H31" i="4"/>
  <c r="I31"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7" i="4"/>
  <c r="I47" i="4" s="1"/>
  <c r="H48" i="4"/>
  <c r="I48" i="4" s="1"/>
  <c r="H49" i="4"/>
  <c r="I49" i="4" s="1"/>
  <c r="H50" i="4"/>
  <c r="I50" i="4" s="1"/>
  <c r="K50" i="4" l="1"/>
  <c r="N50" i="4" s="1"/>
  <c r="K49" i="4"/>
  <c r="N49" i="4" s="1"/>
  <c r="K48" i="4"/>
  <c r="N48" i="4" s="1"/>
  <c r="K47" i="4"/>
  <c r="N47" i="4" s="1"/>
  <c r="K46" i="4"/>
  <c r="N46" i="4" s="1"/>
  <c r="K45" i="4"/>
  <c r="N45" i="4" s="1"/>
  <c r="K44" i="4"/>
  <c r="N44" i="4" s="1"/>
  <c r="K43" i="4"/>
  <c r="N43" i="4" s="1"/>
  <c r="K42" i="4"/>
  <c r="N42" i="4" s="1"/>
  <c r="K41" i="4"/>
  <c r="N41" i="4" s="1"/>
  <c r="K40" i="4"/>
  <c r="N40" i="4" s="1"/>
  <c r="K39" i="4"/>
  <c r="N39" i="4" s="1"/>
  <c r="K38" i="4"/>
  <c r="N38" i="4" s="1"/>
  <c r="K37" i="4"/>
  <c r="N37" i="4" s="1"/>
  <c r="K36" i="4"/>
  <c r="N36" i="4" s="1"/>
  <c r="K35" i="4"/>
  <c r="N35" i="4" s="1"/>
  <c r="K34" i="4"/>
  <c r="N34" i="4" s="1"/>
  <c r="K33" i="4"/>
  <c r="N33" i="4" s="1"/>
  <c r="K32" i="4"/>
  <c r="N32" i="4" s="1"/>
  <c r="K31" i="4"/>
  <c r="N31" i="4" s="1"/>
  <c r="K30" i="4"/>
  <c r="N30" i="4" s="1"/>
  <c r="K29" i="4"/>
  <c r="N29" i="4" s="1"/>
  <c r="K28" i="4"/>
  <c r="N28" i="4" s="1"/>
  <c r="K27" i="4"/>
  <c r="N27" i="4" s="1"/>
  <c r="K26" i="4"/>
  <c r="N26" i="4" s="1"/>
  <c r="K25" i="4"/>
  <c r="N25" i="4" s="1"/>
  <c r="K24" i="4"/>
  <c r="N24" i="4" s="1"/>
  <c r="K23" i="4"/>
  <c r="N23" i="4" s="1"/>
  <c r="K22" i="4"/>
  <c r="N22" i="4" s="1"/>
  <c r="K21" i="4"/>
  <c r="N21" i="4" s="1"/>
  <c r="K20" i="4"/>
  <c r="N20" i="4" s="1"/>
  <c r="K19" i="4"/>
  <c r="N19" i="4" s="1"/>
  <c r="K18" i="4"/>
  <c r="N18" i="4" s="1"/>
  <c r="K17" i="4"/>
  <c r="N17" i="4" s="1"/>
  <c r="K16" i="4"/>
  <c r="N16" i="4" s="1"/>
  <c r="K15" i="4"/>
  <c r="N15" i="4" s="1"/>
  <c r="K14" i="4"/>
  <c r="N14" i="4" s="1"/>
  <c r="K13" i="4"/>
  <c r="N13" i="4" s="1"/>
  <c r="K12" i="4"/>
  <c r="N12" i="4" s="1"/>
  <c r="J50" i="4"/>
  <c r="J47" i="4"/>
  <c r="J45" i="4"/>
  <c r="J43" i="4"/>
  <c r="J41" i="4"/>
  <c r="J38" i="4"/>
  <c r="J36" i="4"/>
  <c r="J34" i="4"/>
  <c r="J32" i="4"/>
  <c r="J30" i="4"/>
  <c r="J29" i="4"/>
  <c r="J28" i="4"/>
  <c r="J26" i="4"/>
  <c r="J25" i="4"/>
  <c r="J24" i="4"/>
  <c r="J23" i="4"/>
  <c r="J22" i="4"/>
  <c r="J21" i="4"/>
  <c r="J20" i="4"/>
  <c r="J19" i="4"/>
  <c r="J18" i="4"/>
  <c r="J17" i="4"/>
  <c r="J16" i="4"/>
  <c r="J15" i="4"/>
  <c r="J14" i="4"/>
  <c r="J13" i="4"/>
  <c r="J12" i="4"/>
  <c r="J49" i="4"/>
  <c r="J48" i="4"/>
  <c r="J46" i="4"/>
  <c r="J44" i="4"/>
  <c r="J42" i="4"/>
  <c r="J40" i="4"/>
  <c r="J39" i="4"/>
  <c r="J37" i="4"/>
  <c r="J35" i="4"/>
  <c r="J33" i="4"/>
  <c r="J31" i="4"/>
  <c r="J27" i="4"/>
  <c r="C28" i="5"/>
  <c r="B28" i="5"/>
  <c r="D22" i="5"/>
  <c r="C22" i="5"/>
  <c r="B22" i="5"/>
  <c r="D15" i="5"/>
  <c r="C15" i="5"/>
  <c r="B15" i="5"/>
  <c r="D8" i="5"/>
  <c r="C8" i="5"/>
  <c r="B8" i="5"/>
  <c r="N51" i="4" l="1"/>
  <c r="X51" i="4" s="1"/>
  <c r="K51" i="4"/>
  <c r="J51" i="4"/>
  <c r="M9" i="2"/>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X73" i="4" l="1"/>
  <c r="J72"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73"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T72" i="4"/>
  <c r="S72" i="4"/>
  <c r="R72" i="4"/>
  <c r="Q72" i="4"/>
  <c r="P72" i="4"/>
  <c r="O72" i="4"/>
  <c r="O73" i="4" s="1"/>
  <c r="N72" i="4"/>
  <c r="M72" i="4"/>
  <c r="L72" i="4"/>
  <c r="E75" i="4"/>
  <c r="S73" i="4" l="1"/>
  <c r="P73" i="4"/>
  <c r="L73" i="4"/>
  <c r="T73" i="4"/>
  <c r="W73" i="4"/>
  <c r="M73" i="4"/>
  <c r="Q73" i="4"/>
  <c r="U73" i="4"/>
  <c r="K73" i="4"/>
  <c r="N73" i="4"/>
  <c r="R73" i="4"/>
  <c r="V73" i="4"/>
</calcChain>
</file>

<file path=xl/sharedStrings.xml><?xml version="1.0" encoding="utf-8"?>
<sst xmlns="http://schemas.openxmlformats.org/spreadsheetml/2006/main" count="553" uniqueCount="201">
  <si>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</si>
  <si>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</si>
  <si>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</si>
  <si>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</si>
  <si>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</si>
  <si>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</si>
  <si>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</si>
  <si>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</si>
  <si>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</si>
  <si>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</si>
  <si>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</si>
  <si>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</si>
  <si>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</si>
  <si>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</si>
  <si>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</si>
  <si>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</si>
  <si>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</si>
  <si>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</si>
  <si>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</si>
  <si>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</si>
  <si>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</si>
  <si>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</si>
  <si>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</si>
  <si>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</si>
  <si>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</si>
  <si>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</si>
  <si>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</si>
  <si>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</si>
  <si>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</si>
  <si>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</si>
  <si>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</si>
  <si>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</si>
  <si>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</si>
  <si>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</si>
  <si>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</si>
  <si>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</si>
  <si>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</si>
  <si>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</si>
  <si>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</si>
  <si>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</si>
  <si>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</si>
  <si>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</si>
  <si>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</si>
  <si>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</si>
  <si>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</si>
  <si>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</si>
  <si>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</si>
  <si>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</si>
  <si>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</si>
  <si>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</si>
  <si>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</si>
  <si>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</si>
  <si>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</si>
  <si>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</si>
  <si>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</si>
  <si>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</si>
  <si>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</si>
  <si>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</si>
  <si>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</si>
  <si>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</si>
  <si>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</si>
  <si>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</si>
  <si>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</si>
  <si>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</si>
  <si>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</si>
  <si>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</si>
  <si>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</si>
  <si>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</si>
  <si>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</si>
  <si>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</si>
  <si>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</si>
  <si>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</si>
  <si>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</si>
  <si>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</si>
  <si>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</si>
  <si>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</si>
  <si>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</si>
  <si>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</si>
  <si>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</si>
  <si>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</si>
  <si>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</si>
  <si>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</si>
  <si>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</si>
  <si>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</si>
  <si>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</si>
  <si>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</si>
  <si>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</si>
  <si>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</si>
  <si>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</si>
  <si>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</si>
  <si>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</si>
  <si>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</si>
  <si>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</si>
  <si>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</si>
  <si>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</si>
  <si>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</si>
  <si>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</si>
  <si>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</si>
  <si>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</si>
  <si>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</si>
  <si>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</si>
  <si>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</si>
  <si>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</si>
  <si>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</si>
  <si>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</si>
  <si>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</si>
  <si>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</si>
  <si>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</si>
  <si>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</si>
  <si>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</si>
  <si>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</si>
  <si>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</si>
  <si>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</si>
  <si>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Masa pentru evenimente si catering plianta rotunda 183cm</t>
  </si>
  <si>
    <t>drapaj cort 8x20</t>
  </si>
  <si>
    <t>mocheta cort 8x20</t>
  </si>
  <si>
    <t xml:space="preserve">Termos, 2 litri </t>
  </si>
  <si>
    <t>Suport servetele</t>
  </si>
  <si>
    <t xml:space="preserve">Scrumiera </t>
  </si>
  <si>
    <t>Suport scobitori</t>
  </si>
  <si>
    <t>Carafa</t>
  </si>
  <si>
    <t>Lingura desert</t>
  </si>
  <si>
    <t>Lingurita cafea</t>
  </si>
  <si>
    <t>Cutit de masa</t>
  </si>
  <si>
    <t>Furculita de masa</t>
  </si>
  <si>
    <t>Lingura de masa</t>
  </si>
  <si>
    <t>Cutit pentru peste</t>
  </si>
  <si>
    <t>Furculita pentru peste</t>
  </si>
  <si>
    <t>Cutit gustare</t>
  </si>
  <si>
    <t>Furculita gustare</t>
  </si>
  <si>
    <t>Oliviera 5 piese</t>
  </si>
  <si>
    <t>Fructiera</t>
  </si>
  <si>
    <t>Laptop i5, 17.3"</t>
  </si>
  <si>
    <t>plianta rotunda 183cm</t>
  </si>
  <si>
    <t xml:space="preserve">Masa pentru evenimente si catering </t>
  </si>
  <si>
    <t>plianta dreptunghiulara 244x76cm</t>
  </si>
  <si>
    <t xml:space="preserve">Cort evenimente </t>
  </si>
  <si>
    <t>8x20m xxl 3m, 8X20 M CORT EVENIMENTE PROFESSIONAL XXL, PVC IGNIFUG ALB, rezistență UV, impermeabilitate 100%</t>
  </si>
  <si>
    <t xml:space="preserve">Masa inalta pentru cocktail </t>
  </si>
  <si>
    <t xml:space="preserve">plianta rotunde 81x110cm </t>
  </si>
  <si>
    <t xml:space="preserve">din plastic are cadrul realizat din polipropilena, turnat monobloc si incarcata cu fibra de sticla, </t>
  </si>
  <si>
    <t>Scaun cu pernuta</t>
  </si>
  <si>
    <t>voal</t>
  </si>
  <si>
    <t>GRINDA BRAD 8X8X4</t>
  </si>
  <si>
    <t>podea cort 8x20</t>
  </si>
  <si>
    <t xml:space="preserve">podea cort 8x20 </t>
  </si>
  <si>
    <t>- placa osb 2500x1250x22</t>
  </si>
  <si>
    <t xml:space="preserve">MOCHETA TRAFIC INTENS , realizata din poliamida 100 % </t>
  </si>
  <si>
    <t>Capacitate: 2 litri
Din inox
Maner si capac din polipropilena</t>
  </si>
  <si>
    <t>oval inox cu bordura 50cm</t>
  </si>
  <si>
    <t xml:space="preserve">Platou </t>
  </si>
  <si>
    <t xml:space="preserve">Farfurie </t>
  </si>
  <si>
    <t>Farfurie</t>
  </si>
  <si>
    <t>portelan, adanca 22cm, Capacitate =600 ml</t>
  </si>
  <si>
    <t xml:space="preserve"> portelan, intinsa 24cm</t>
  </si>
  <si>
    <t xml:space="preserve">suport 30cm, portelan, </t>
  </si>
  <si>
    <t>portelan, desert 18cm</t>
  </si>
  <si>
    <t xml:space="preserve">Ceasca cafea + farfurie </t>
  </si>
  <si>
    <t>portelan, Capacitate=100ml</t>
  </si>
  <si>
    <t>portelan, lungimea = 11,5 cm</t>
  </si>
  <si>
    <t>portelan, diametru =13cm</t>
  </si>
  <si>
    <t>Diametru =4,5cm</t>
  </si>
  <si>
    <t>Capacitate: 19 cl
Diametru:    7,2 cm</t>
  </si>
  <si>
    <t>Pahar vin alb</t>
  </si>
  <si>
    <t xml:space="preserve">Pahar vin rosu </t>
  </si>
  <si>
    <t>Capacitate: 24 cl
Diametru:    7,5 cm</t>
  </si>
  <si>
    <t>Capacitate: 30cl 
Diametru:    8,5cm</t>
  </si>
  <si>
    <t>flutte, Capacitate: 20 cl
Diametru:    5.2 cm</t>
  </si>
  <si>
    <t xml:space="preserve">Pahar sampanie </t>
  </si>
  <si>
    <t>Capacitate: 5.5 cl
Diametru:    4.8 cm</t>
  </si>
  <si>
    <t>Pahar lichior</t>
  </si>
  <si>
    <t xml:space="preserve">Pahar apa </t>
  </si>
  <si>
    <t xml:space="preserve">Pahar whiskey </t>
  </si>
  <si>
    <t>Capacitate: 30 cl
Diametru: 79 mm</t>
  </si>
  <si>
    <t>Pahar shot</t>
  </si>
  <si>
    <t>Capacitate: 6 cl</t>
  </si>
  <si>
    <t>MM:1350cc</t>
  </si>
  <si>
    <t>3mm inox 18/0</t>
  </si>
  <si>
    <t>nox inoxidabil, lucios, grosime de 3 mm.Cutit forjat.</t>
  </si>
  <si>
    <t>nox inoxidabil, lucios, grosime de 3 mm</t>
  </si>
  <si>
    <t>Inox inoxidabil, lucios, grosime de 3 mm.Cutit forjat.</t>
  </si>
  <si>
    <t>inox si sticla</t>
  </si>
  <si>
    <t>Ghetiera</t>
  </si>
  <si>
    <t xml:space="preserve"> inox</t>
  </si>
  <si>
    <t>sticla, MM: 1710cc; h- 140mm</t>
  </si>
  <si>
    <t>330-17ICH cu procesor Intel® Core™ i5-8300H pana la 4.00 GHz, Coffee Lake, 17.3", Full HD, IPS, 8GB, 1TB + 256GB SSD, GTX 1050 4GB, Free DOS, Platinum Grey</t>
  </si>
  <si>
    <t>Servicii de consultanta</t>
  </si>
  <si>
    <t>- achizitie servicii de management proiect</t>
  </si>
  <si>
    <t xml:space="preserve">Prelata imbinare corturi </t>
  </si>
  <si>
    <t>Prelata imbinare corturi</t>
  </si>
  <si>
    <t>Cort evenimente 5x10m xxl 2.6m</t>
  </si>
  <si>
    <t>Pagoda 6.8x5m</t>
  </si>
  <si>
    <t>5x10m xxl 2.6m, protectie solara de 80+, rezistenta UV și impermeabilitate de 100%.</t>
  </si>
  <si>
    <t>6x12m xxl 2.6m, protectie solara de 80+, rezistenta UV și impermeabilitate de 100%.</t>
  </si>
  <si>
    <t>8m latime, 3m inaltime, PVC 500g/mp</t>
  </si>
  <si>
    <t>6,8X5M PAGODA  300 GR/MP PES/PVC, ALB</t>
  </si>
  <si>
    <t>Prelată îmbinare corturi 6m lățime, 2m înălțime
PVC 500g/mp</t>
  </si>
  <si>
    <t>Promovare</t>
  </si>
  <si>
    <t>- achizitie servicii promovare</t>
  </si>
  <si>
    <t>2 h/zi x 5 luni</t>
  </si>
  <si>
    <t>2 h/zi x 3 luni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</si>
</sst>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20"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0"/>
      <color rgb="FF000000"/>
      <name val="Tahoma"/>
      <family val="2"/>
    </font>
    <font>
      <sz val="12"/>
      <color theme="1"/>
      <name val="Trebuchet MS"/>
      <family val="2"/>
    </font>
    <font>
      <sz val="1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17">
    <xf numFmtId="0" fontId="0" fillId="0" borderId="0" xfId="0"/>
    <xf numFmtId="0" fontId="3" fillId="0" borderId="0" xfId="0" applyFont="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6" fillId="3" borderId="21" xfId="0" applyFont="1" applyFill="1" applyBorder="1" applyAlignment="1">
      <alignment horizontal="center" vertical="center"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4" fillId="0" borderId="18" xfId="0" applyFont="1" applyBorder="1" applyAlignment="1">
      <alignment horizontal="center" vertical="center" wrapText="1"/>
    </xf>
    <xf numFmtId="4" fontId="5" fillId="0" borderId="38" xfId="0" applyNumberFormat="1"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4" fillId="5" borderId="23" xfId="0" applyFont="1" applyFill="1" applyBorder="1" applyAlignment="1">
      <alignment vertical="center" wrapText="1"/>
    </xf>
    <xf numFmtId="0" fontId="4" fillId="5" borderId="7" xfId="0" applyFont="1" applyFill="1" applyBorder="1" applyAlignment="1">
      <alignment vertical="center" wrapText="1"/>
    </xf>
    <xf numFmtId="0" fontId="4" fillId="5" borderId="24" xfId="0" applyFont="1" applyFill="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4" fillId="0" borderId="19"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4" fontId="2" fillId="6" borderId="12" xfId="0" applyNumberFormat="1" applyFont="1" applyFill="1" applyBorder="1" applyAlignment="1">
      <alignment vertical="center" wrapText="1"/>
    </xf>
    <xf numFmtId="4" fontId="2" fillId="6" borderId="9" xfId="0" applyNumberFormat="1" applyFont="1" applyFill="1" applyBorder="1" applyAlignment="1">
      <alignment vertical="center" wrapText="1"/>
    </xf>
    <xf numFmtId="0" fontId="4" fillId="2" borderId="28"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0" borderId="7" xfId="0" applyFont="1" applyBorder="1" applyAlignment="1">
      <alignment vertical="center" wrapText="1"/>
    </xf>
    <xf numFmtId="0" fontId="4" fillId="0" borderId="24" xfId="0" applyFont="1" applyBorder="1" applyAlignment="1">
      <alignment vertical="center" wrapText="1"/>
    </xf>
    <xf numFmtId="4" fontId="2" fillId="7" borderId="9" xfId="0" applyNumberFormat="1" applyFont="1" applyFill="1" applyBorder="1" applyAlignment="1">
      <alignment vertical="center" wrapText="1"/>
    </xf>
    <xf numFmtId="4" fontId="2" fillId="7" borderId="12" xfId="0" applyNumberFormat="1" applyFont="1" applyFill="1" applyBorder="1" applyAlignment="1">
      <alignment vertical="center" wrapText="1"/>
    </xf>
    <xf numFmtId="4" fontId="2" fillId="7" borderId="1" xfId="0" applyNumberFormat="1" applyFont="1" applyFill="1" applyBorder="1" applyAlignment="1">
      <alignment vertical="center" wrapText="1"/>
    </xf>
    <xf numFmtId="0" fontId="4" fillId="9" borderId="7" xfId="0" applyFont="1" applyFill="1" applyBorder="1" applyAlignment="1">
      <alignment vertical="center" wrapText="1"/>
    </xf>
    <xf numFmtId="0" fontId="4" fillId="9" borderId="0" xfId="0" applyFont="1" applyFill="1"/>
    <xf numFmtId="0" fontId="18" fillId="9" borderId="39" xfId="0" applyFont="1" applyFill="1" applyBorder="1" applyAlignment="1">
      <alignment horizontal="center" vertical="center" wrapText="1"/>
    </xf>
    <xf numFmtId="4" fontId="4" fillId="0" borderId="7" xfId="0" applyNumberFormat="1" applyFont="1" applyBorder="1" applyAlignment="1">
      <alignment vertical="center" wrapText="1"/>
    </xf>
    <xf numFmtId="4" fontId="4" fillId="0" borderId="6" xfId="0" applyNumberFormat="1" applyFont="1" applyBorder="1" applyAlignment="1">
      <alignment vertical="center" wrapText="1"/>
    </xf>
    <xf numFmtId="0" fontId="4" fillId="0" borderId="26" xfId="0" applyFont="1" applyBorder="1" applyAlignment="1">
      <alignment vertical="center" wrapText="1"/>
    </xf>
    <xf numFmtId="4" fontId="2" fillId="6" borderId="42" xfId="0" applyNumberFormat="1" applyFont="1" applyFill="1" applyBorder="1" applyAlignment="1">
      <alignment vertical="center" wrapText="1"/>
    </xf>
    <xf numFmtId="0" fontId="18" fillId="9" borderId="6" xfId="0" applyFont="1" applyFill="1" applyBorder="1" applyAlignment="1">
      <alignment horizontal="center" vertical="center" wrapText="1"/>
    </xf>
    <xf numFmtId="0" fontId="4" fillId="0" borderId="16" xfId="0" applyFont="1" applyBorder="1" applyAlignment="1">
      <alignment horizontal="left" vertical="center" wrapText="1"/>
    </xf>
    <xf numFmtId="49" fontId="4" fillId="0" borderId="16" xfId="0" applyNumberFormat="1" applyFont="1" applyBorder="1" applyAlignment="1">
      <alignment horizontal="left" vertical="center" wrapText="1"/>
    </xf>
    <xf numFmtId="4"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4" fontId="5" fillId="0" borderId="19" xfId="0" applyNumberFormat="1" applyFont="1" applyFill="1" applyBorder="1" applyAlignment="1">
      <alignment horizontal="right"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right" vertical="center" wrapText="1"/>
    </xf>
    <xf numFmtId="0" fontId="18" fillId="9" borderId="19" xfId="0" applyFont="1" applyFill="1" applyBorder="1" applyAlignment="1">
      <alignment horizontal="center" vertical="center" wrapText="1"/>
    </xf>
    <xf numFmtId="0" fontId="4" fillId="0" borderId="38" xfId="0" applyFont="1" applyBorder="1" applyAlignment="1">
      <alignment horizontal="left" vertical="center" wrapText="1"/>
    </xf>
    <xf numFmtId="0" fontId="4" fillId="9" borderId="25" xfId="0" applyFont="1" applyFill="1" applyBorder="1" applyAlignment="1">
      <alignment vertical="center" wrapText="1"/>
    </xf>
    <xf numFmtId="0" fontId="18" fillId="9" borderId="16"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8" fillId="9" borderId="38" xfId="0"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7" fillId="0" borderId="13" xfId="0" applyFont="1" applyBorder="1" applyAlignment="1">
      <alignment vertical="center"/>
    </xf>
    <xf numFmtId="4" fontId="5" fillId="0" borderId="26" xfId="0" applyNumberFormat="1" applyFont="1" applyFill="1" applyBorder="1" applyAlignment="1">
      <alignment horizontal="right" vertical="center" wrapText="1"/>
    </xf>
    <xf numFmtId="0" fontId="18" fillId="9" borderId="34" xfId="0" applyFont="1" applyFill="1" applyBorder="1" applyAlignment="1">
      <alignment horizontal="center" vertical="center" wrapText="1"/>
    </xf>
    <xf numFmtId="0" fontId="18" fillId="9" borderId="35" xfId="0"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27" xfId="0" applyNumberFormat="1" applyFont="1" applyFill="1" applyBorder="1" applyAlignment="1">
      <alignment horizontal="right" vertical="center" wrapText="1"/>
    </xf>
    <xf numFmtId="4" fontId="5" fillId="0" borderId="34"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4" fillId="0" borderId="19" xfId="0" applyFont="1" applyBorder="1" applyAlignment="1">
      <alignment vertical="center"/>
    </xf>
    <xf numFmtId="0" fontId="4" fillId="0" borderId="18" xfId="0" applyFont="1" applyBorder="1" applyAlignment="1">
      <alignment vertical="center"/>
    </xf>
    <xf numFmtId="0" fontId="0" fillId="0" borderId="13" xfId="0" applyBorder="1" applyAlignment="1">
      <alignment vertical="center" wrapText="1"/>
    </xf>
    <xf numFmtId="4" fontId="4" fillId="0" borderId="0" xfId="0" applyNumberFormat="1" applyFont="1"/>
    <xf numFmtId="0" fontId="4" fillId="0" borderId="0" xfId="0" applyFont="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wrapText="1"/>
    </xf>
    <xf numFmtId="0" fontId="4" fillId="9" borderId="0" xfId="0" applyFont="1" applyFill="1" applyAlignment="1">
      <alignment vertical="center"/>
    </xf>
    <xf numFmtId="4" fontId="3" fillId="0" borderId="0" xfId="0" applyNumberFormat="1" applyFont="1" applyAlignment="1">
      <alignment vertical="center"/>
    </xf>
    <xf numFmtId="0" fontId="3" fillId="0" borderId="0" xfId="0" applyFont="1" applyAlignment="1">
      <alignment vertical="center"/>
    </xf>
    <xf numFmtId="2" fontId="0" fillId="10" borderId="0" xfId="0" applyNumberFormat="1" applyFill="1" applyAlignment="1">
      <alignment horizontal="left"/>
    </xf>
    <xf numFmtId="4" fontId="5" fillId="0" borderId="0" xfId="0" applyNumberFormat="1" applyFont="1" applyFill="1" applyBorder="1"/>
    <xf numFmtId="0" fontId="4" fillId="0" borderId="13" xfId="0" applyFont="1" applyFill="1" applyBorder="1" applyAlignment="1">
      <alignment vertical="center" wrapText="1"/>
    </xf>
    <xf numFmtId="0" fontId="0" fillId="0" borderId="35" xfId="0" applyFill="1" applyBorder="1" applyAlignment="1">
      <alignment horizontal="center" vertical="center"/>
    </xf>
    <xf numFmtId="0" fontId="4" fillId="0" borderId="6" xfId="0" applyFont="1" applyFill="1" applyBorder="1" applyAlignment="1">
      <alignment vertical="center" wrapText="1"/>
    </xf>
    <xf numFmtId="4" fontId="4" fillId="0" borderId="6"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Alignment="1">
      <alignment vertical="center"/>
    </xf>
    <xf numFmtId="0" fontId="4" fillId="0" borderId="0" xfId="0" applyFont="1" applyFill="1"/>
    <xf numFmtId="2" fontId="19" fillId="9" borderId="6" xfId="0" applyNumberFormat="1" applyFont="1" applyFill="1" applyBorder="1" applyAlignment="1">
      <alignment vertical="center" wrapText="1"/>
    </xf>
    <xf numFmtId="2" fontId="19" fillId="9" borderId="6" xfId="0" applyNumberFormat="1" applyFont="1" applyFill="1" applyBorder="1" applyAlignment="1">
      <alignment horizontal="left" vertical="center" wrapText="1"/>
    </xf>
    <xf numFmtId="0" fontId="0" fillId="9" borderId="6" xfId="0" applyFill="1" applyBorder="1"/>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topLeftCell="E71" zoomScale="85" zoomScaleNormal="85" workbookViewId="0">
      <selection activeCell="K74" sqref="K74:Q78"/>
    </sheetView>
  </sheetViews>
  <sheetFormatPr defaultRowHeight="16.5" x14ac:dyDescent="0.3"/>
  <cols>
    <col min="1" max="1" width="5.85546875" style="2" customWidth="1"/>
    <col min="2" max="2" width="36.7109375" style="2" customWidth="1"/>
    <col min="3" max="3" width="36.42578125" style="2" customWidth="1"/>
    <col min="4" max="4" width="59" style="2" customWidth="1"/>
    <col min="5" max="5" width="11.140625" style="24" customWidth="1"/>
    <col min="6" max="6" width="13.140625" style="25" customWidth="1"/>
    <col min="7" max="7" width="11.42578125" style="24" customWidth="1"/>
    <col min="8" max="8" width="13.5703125" style="26" customWidth="1"/>
    <col min="9" max="9" width="13.42578125" style="26" customWidth="1"/>
    <col min="10" max="10" width="17.7109375" style="26" customWidth="1"/>
    <col min="11" max="11" width="14.5703125" style="26" customWidth="1"/>
    <col min="12" max="13" width="6.85546875" style="2" bestFit="1" customWidth="1"/>
    <col min="14" max="14" width="14.85546875" style="2" bestFit="1" customWidth="1"/>
    <col min="15" max="15" width="12" style="2" bestFit="1" customWidth="1"/>
    <col min="16" max="16" width="14.7109375" style="2" bestFit="1" customWidth="1"/>
    <col min="17" max="19" width="12" style="2" bestFit="1" customWidth="1"/>
    <col min="20" max="20" width="6.85546875" style="2" bestFit="1" customWidth="1"/>
    <col min="21" max="22" width="13.42578125" style="2" bestFit="1" customWidth="1"/>
    <col min="23" max="23" width="12" style="2" bestFit="1" customWidth="1"/>
    <col min="24" max="24" width="12.28515625" style="2" bestFit="1" customWidth="1"/>
    <col min="25" max="16384" width="9.140625" style="2"/>
  </cols>
  <sheetData>
    <row r="1" spans="1:25" ht="16.5" customHeight="1" x14ac:dyDescent="0.3">
      <c r="A1" s="178" t="s">
        <v>48</v>
      </c>
      <c r="B1" s="181" t="s">
        <v>26</v>
      </c>
      <c r="C1" s="181" t="s">
        <v>51</v>
      </c>
      <c r="D1" s="187" t="s">
        <v>27</v>
      </c>
      <c r="E1" s="185" t="s">
        <v>31</v>
      </c>
      <c r="F1" s="185" t="s">
        <v>30</v>
      </c>
      <c r="G1" s="185" t="s">
        <v>29</v>
      </c>
      <c r="H1" s="185" t="s">
        <v>28</v>
      </c>
      <c r="I1" s="185" t="s">
        <v>32</v>
      </c>
      <c r="J1" s="185" t="s">
        <v>33</v>
      </c>
      <c r="K1" s="185" t="s">
        <v>34</v>
      </c>
      <c r="L1" s="189" t="s">
        <v>58</v>
      </c>
      <c r="M1" s="187"/>
      <c r="N1" s="187"/>
      <c r="O1" s="187"/>
      <c r="P1" s="187"/>
      <c r="Q1" s="187"/>
      <c r="R1" s="187"/>
      <c r="S1" s="187"/>
      <c r="T1" s="187"/>
      <c r="U1" s="187"/>
      <c r="V1" s="187"/>
      <c r="W1" s="190"/>
      <c r="X1" s="144"/>
      <c r="Y1" s="144"/>
    </row>
    <row r="2" spans="1:25" ht="16.5" customHeight="1" thickBot="1" x14ac:dyDescent="0.35">
      <c r="A2" s="179"/>
      <c r="B2" s="182"/>
      <c r="C2" s="182"/>
      <c r="D2" s="188"/>
      <c r="E2" s="186"/>
      <c r="F2" s="186"/>
      <c r="G2" s="186"/>
      <c r="H2" s="186"/>
      <c r="I2" s="186"/>
      <c r="J2" s="186"/>
      <c r="K2" s="186"/>
      <c r="L2" s="81" t="s">
        <v>35</v>
      </c>
      <c r="M2" s="78" t="s">
        <v>36</v>
      </c>
      <c r="N2" s="78" t="s">
        <v>37</v>
      </c>
      <c r="O2" s="78" t="s">
        <v>38</v>
      </c>
      <c r="P2" s="78" t="s">
        <v>39</v>
      </c>
      <c r="Q2" s="78" t="s">
        <v>40</v>
      </c>
      <c r="R2" s="78" t="s">
        <v>41</v>
      </c>
      <c r="S2" s="78" t="s">
        <v>42</v>
      </c>
      <c r="T2" s="78" t="s">
        <v>43</v>
      </c>
      <c r="U2" s="78" t="s">
        <v>44</v>
      </c>
      <c r="V2" s="78" t="s">
        <v>45</v>
      </c>
      <c r="W2" s="82" t="s">
        <v>46</v>
      </c>
      <c r="X2" s="144"/>
      <c r="Y2" s="144"/>
    </row>
    <row r="3" spans="1:25" ht="15.75" customHeight="1" thickBot="1" x14ac:dyDescent="0.35">
      <c r="A3" s="168" t="s">
        <v>55</v>
      </c>
      <c r="B3" s="169"/>
      <c r="C3" s="169"/>
      <c r="D3" s="169"/>
      <c r="E3" s="169"/>
      <c r="F3" s="169"/>
      <c r="G3" s="169"/>
      <c r="H3" s="169"/>
      <c r="I3" s="169"/>
      <c r="J3" s="169"/>
      <c r="K3" s="169"/>
      <c r="L3" s="88"/>
      <c r="M3" s="89"/>
      <c r="N3" s="89"/>
      <c r="O3" s="89"/>
      <c r="P3" s="89"/>
      <c r="Q3" s="89"/>
      <c r="R3" s="89"/>
      <c r="S3" s="89"/>
      <c r="T3" s="89"/>
      <c r="U3" s="89"/>
      <c r="V3" s="89"/>
      <c r="W3" s="90"/>
      <c r="X3" s="144"/>
      <c r="Y3" s="144"/>
    </row>
    <row r="4" spans="1:25" s="107" customFormat="1" ht="15.75" customHeight="1" x14ac:dyDescent="0.3">
      <c r="A4" s="108">
        <v>1</v>
      </c>
      <c r="B4" s="145" t="s">
        <v>61</v>
      </c>
      <c r="C4" s="146" t="s">
        <v>199</v>
      </c>
      <c r="D4" s="147" t="s">
        <v>1</v>
      </c>
      <c r="E4" s="116" t="s">
        <v>111</v>
      </c>
      <c r="F4" s="127" t="s">
        <v>63</v>
      </c>
      <c r="G4" s="134">
        <v>5</v>
      </c>
      <c r="H4" s="130">
        <v>398</v>
      </c>
      <c r="I4" s="125">
        <v>0</v>
      </c>
      <c r="J4" s="125">
        <f>H4</f>
        <v>398</v>
      </c>
      <c r="K4" s="126">
        <f>H4*G4</f>
        <v>1990</v>
      </c>
      <c r="L4" s="124"/>
      <c r="M4" s="106"/>
      <c r="N4" s="106"/>
      <c r="O4" s="106">
        <f>H4</f>
        <v>398</v>
      </c>
      <c r="P4" s="106">
        <f>O4</f>
        <v>398</v>
      </c>
      <c r="Q4" s="106">
        <f t="shared" ref="Q4:S4" si="0">P4</f>
        <v>398</v>
      </c>
      <c r="R4" s="106">
        <f t="shared" si="0"/>
        <v>398</v>
      </c>
      <c r="S4" s="106">
        <f t="shared" si="0"/>
        <v>398</v>
      </c>
      <c r="T4" s="106"/>
      <c r="U4" s="106"/>
      <c r="V4" s="106"/>
      <c r="W4" s="106"/>
      <c r="X4" s="148"/>
      <c r="Y4" s="148"/>
    </row>
    <row r="5" spans="1:25" s="107" customFormat="1" ht="15.75" customHeight="1" x14ac:dyDescent="0.3">
      <c r="A5" s="108">
        <v>2</v>
      </c>
      <c r="B5" s="91" t="s">
        <v>64</v>
      </c>
      <c r="C5" s="140" t="s">
        <v>199</v>
      </c>
      <c r="D5" s="80" t="s">
        <v>2</v>
      </c>
      <c r="E5" s="48" t="s">
        <v>111</v>
      </c>
      <c r="F5" s="128" t="s">
        <v>63</v>
      </c>
      <c r="G5" s="135">
        <v>5</v>
      </c>
      <c r="H5" s="131">
        <f>695-398</f>
        <v>297</v>
      </c>
      <c r="I5" s="113">
        <v>0</v>
      </c>
      <c r="J5" s="113">
        <f t="shared" ref="J5:J7" si="1">H5</f>
        <v>297</v>
      </c>
      <c r="K5" s="122">
        <f t="shared" ref="K5:K7" si="2">H5*G5</f>
        <v>1485</v>
      </c>
      <c r="L5" s="124"/>
      <c r="M5" s="106"/>
      <c r="N5" s="106"/>
      <c r="O5" s="106">
        <f t="shared" ref="O5:O7" si="3">H5</f>
        <v>297</v>
      </c>
      <c r="P5" s="106">
        <f t="shared" ref="P5:S7" si="4">O5</f>
        <v>297</v>
      </c>
      <c r="Q5" s="106">
        <f t="shared" si="4"/>
        <v>297</v>
      </c>
      <c r="R5" s="106">
        <f t="shared" si="4"/>
        <v>297</v>
      </c>
      <c r="S5" s="106">
        <f t="shared" si="4"/>
        <v>297</v>
      </c>
      <c r="T5" s="106"/>
      <c r="U5" s="106"/>
      <c r="V5" s="106"/>
      <c r="W5" s="106"/>
      <c r="X5" s="148"/>
      <c r="Y5" s="148"/>
    </row>
    <row r="6" spans="1:25" s="107" customFormat="1" ht="15.75" customHeight="1" x14ac:dyDescent="0.3">
      <c r="A6" s="108">
        <v>3</v>
      </c>
      <c r="B6" s="141" t="s">
        <v>65</v>
      </c>
      <c r="C6" s="140" t="s">
        <v>199</v>
      </c>
      <c r="D6" s="80" t="s">
        <v>1</v>
      </c>
      <c r="E6" s="48" t="s">
        <v>111</v>
      </c>
      <c r="F6" s="128" t="s">
        <v>63</v>
      </c>
      <c r="G6" s="135">
        <v>5</v>
      </c>
      <c r="H6" s="131">
        <v>398</v>
      </c>
      <c r="I6" s="113">
        <v>0</v>
      </c>
      <c r="J6" s="113">
        <f t="shared" si="1"/>
        <v>398</v>
      </c>
      <c r="K6" s="122">
        <f t="shared" si="2"/>
        <v>1990</v>
      </c>
      <c r="L6" s="124"/>
      <c r="M6" s="106"/>
      <c r="N6" s="106"/>
      <c r="O6" s="106">
        <f t="shared" si="3"/>
        <v>398</v>
      </c>
      <c r="P6" s="106">
        <f t="shared" si="4"/>
        <v>398</v>
      </c>
      <c r="Q6" s="106">
        <f t="shared" si="4"/>
        <v>398</v>
      </c>
      <c r="R6" s="106">
        <f t="shared" si="4"/>
        <v>398</v>
      </c>
      <c r="S6" s="106">
        <f t="shared" si="4"/>
        <v>398</v>
      </c>
      <c r="T6" s="106"/>
      <c r="U6" s="106"/>
      <c r="V6" s="106"/>
      <c r="W6" s="106"/>
      <c r="X6" s="148"/>
      <c r="Y6" s="148"/>
    </row>
    <row r="7" spans="1:25" s="107" customFormat="1" ht="15.75" customHeight="1" thickBot="1" x14ac:dyDescent="0.35">
      <c r="A7" s="108">
        <v>4</v>
      </c>
      <c r="B7" s="91" t="s">
        <v>66</v>
      </c>
      <c r="C7" s="140" t="s">
        <v>199</v>
      </c>
      <c r="D7" s="80" t="s">
        <v>2</v>
      </c>
      <c r="E7" s="48" t="s">
        <v>111</v>
      </c>
      <c r="F7" s="128" t="s">
        <v>63</v>
      </c>
      <c r="G7" s="135">
        <v>5</v>
      </c>
      <c r="H7" s="131">
        <v>297</v>
      </c>
      <c r="I7" s="113">
        <v>0</v>
      </c>
      <c r="J7" s="113">
        <f t="shared" si="1"/>
        <v>297</v>
      </c>
      <c r="K7" s="122">
        <f t="shared" si="2"/>
        <v>1485</v>
      </c>
      <c r="L7" s="124"/>
      <c r="M7" s="106"/>
      <c r="N7" s="106"/>
      <c r="O7" s="106">
        <f t="shared" si="3"/>
        <v>297</v>
      </c>
      <c r="P7" s="106">
        <f t="shared" si="4"/>
        <v>297</v>
      </c>
      <c r="Q7" s="106">
        <f t="shared" si="4"/>
        <v>297</v>
      </c>
      <c r="R7" s="106">
        <f t="shared" si="4"/>
        <v>297</v>
      </c>
      <c r="S7" s="106">
        <f t="shared" si="4"/>
        <v>297</v>
      </c>
      <c r="T7" s="106"/>
      <c r="U7" s="106"/>
      <c r="V7" s="106"/>
      <c r="W7" s="106"/>
      <c r="X7" s="148"/>
      <c r="Y7" s="148"/>
    </row>
    <row r="8" spans="1:25" ht="49.5" x14ac:dyDescent="0.3">
      <c r="A8" s="108">
        <v>5</v>
      </c>
      <c r="B8" s="114" t="s">
        <v>186</v>
      </c>
      <c r="C8" s="115" t="s">
        <v>187</v>
      </c>
      <c r="D8" s="114" t="s">
        <v>4</v>
      </c>
      <c r="E8" s="116" t="s">
        <v>111</v>
      </c>
      <c r="F8" s="136" t="s">
        <v>69</v>
      </c>
      <c r="G8" s="138">
        <v>1</v>
      </c>
      <c r="H8" s="137">
        <f>2100-882.01</f>
        <v>1217.99</v>
      </c>
      <c r="I8" s="117">
        <v>0</v>
      </c>
      <c r="J8" s="117">
        <f>H8</f>
        <v>1217.99</v>
      </c>
      <c r="K8" s="118">
        <f>J8</f>
        <v>1217.99</v>
      </c>
      <c r="L8" s="80"/>
      <c r="M8" s="92"/>
      <c r="N8" s="110">
        <f>K8</f>
        <v>1217.99</v>
      </c>
      <c r="O8" s="92"/>
      <c r="P8" s="92"/>
      <c r="Q8" s="92"/>
      <c r="R8" s="92"/>
      <c r="S8" s="92"/>
      <c r="T8" s="92"/>
      <c r="U8" s="110">
        <v>0</v>
      </c>
      <c r="V8" s="92"/>
      <c r="W8" s="93"/>
      <c r="X8" s="144"/>
      <c r="Y8" s="144"/>
    </row>
    <row r="9" spans="1:25" ht="80.25" customHeight="1" x14ac:dyDescent="0.3">
      <c r="A9" s="108">
        <v>6</v>
      </c>
      <c r="B9" s="94" t="s">
        <v>136</v>
      </c>
      <c r="C9" s="44" t="s">
        <v>137</v>
      </c>
      <c r="D9" s="80" t="s">
        <v>5</v>
      </c>
      <c r="E9" s="48" t="s">
        <v>111</v>
      </c>
      <c r="F9" s="84" t="s">
        <v>69</v>
      </c>
      <c r="G9" s="86">
        <v>1</v>
      </c>
      <c r="H9" s="132">
        <v>14285.71</v>
      </c>
      <c r="I9" s="7">
        <f>ROUND(H9*0.19,2)</f>
        <v>2714.28</v>
      </c>
      <c r="J9" s="7">
        <f>G9*H9</f>
        <v>14285.71</v>
      </c>
      <c r="K9" s="119">
        <f>ROUND(G9*H9*1.19,2)</f>
        <v>16999.990000000002</v>
      </c>
      <c r="L9" s="80"/>
      <c r="M9" s="92"/>
      <c r="N9" s="110">
        <f>K9</f>
        <v>16999.990000000002</v>
      </c>
      <c r="O9" s="92"/>
      <c r="P9" s="92"/>
      <c r="Q9" s="92"/>
      <c r="R9" s="92"/>
      <c r="S9" s="92"/>
      <c r="T9" s="92"/>
      <c r="U9" s="92"/>
      <c r="V9" s="92"/>
      <c r="W9" s="93"/>
      <c r="X9" s="144"/>
      <c r="Y9" s="144"/>
    </row>
    <row r="10" spans="1:25" ht="82.5" x14ac:dyDescent="0.3">
      <c r="A10" s="108">
        <v>7</v>
      </c>
      <c r="B10" s="162" t="s">
        <v>190</v>
      </c>
      <c r="C10" s="44" t="s">
        <v>192</v>
      </c>
      <c r="D10" s="80" t="s">
        <v>5</v>
      </c>
      <c r="E10" s="48" t="s">
        <v>111</v>
      </c>
      <c r="F10" s="84" t="s">
        <v>69</v>
      </c>
      <c r="G10" s="86">
        <v>1</v>
      </c>
      <c r="H10" s="85">
        <f t="shared" ref="H10" si="5">ROUND(Y10/1.19,2)</f>
        <v>4201.68</v>
      </c>
      <c r="I10" s="7">
        <f t="shared" ref="I10:I11" si="6">ROUND(H10*0.19,2)</f>
        <v>798.32</v>
      </c>
      <c r="J10" s="7">
        <f t="shared" ref="J10" si="7">G10*H10</f>
        <v>4201.68</v>
      </c>
      <c r="K10" s="119">
        <f t="shared" ref="K10" si="8">ROUND(G10*H10*1.19,2)</f>
        <v>5000</v>
      </c>
      <c r="L10" s="80"/>
      <c r="M10" s="92"/>
      <c r="N10" s="110">
        <f t="shared" ref="N10:N11" si="9">K10</f>
        <v>5000</v>
      </c>
      <c r="O10" s="92"/>
      <c r="P10" s="92"/>
      <c r="Q10" s="92"/>
      <c r="R10" s="92"/>
      <c r="S10" s="92"/>
      <c r="T10" s="92"/>
      <c r="U10" s="92"/>
      <c r="V10" s="92"/>
      <c r="W10" s="93"/>
      <c r="X10" s="144"/>
      <c r="Y10" s="151">
        <v>5000</v>
      </c>
    </row>
    <row r="11" spans="1:25" ht="82.5" x14ac:dyDescent="0.3">
      <c r="A11" s="108">
        <v>8</v>
      </c>
      <c r="B11" s="162" t="s">
        <v>191</v>
      </c>
      <c r="C11" s="44" t="s">
        <v>195</v>
      </c>
      <c r="D11" s="80" t="s">
        <v>5</v>
      </c>
      <c r="E11" s="48" t="s">
        <v>111</v>
      </c>
      <c r="F11" s="84" t="s">
        <v>69</v>
      </c>
      <c r="G11" s="86">
        <v>1</v>
      </c>
      <c r="H11" s="85">
        <f t="shared" ref="H11" si="10">ROUND(Y11/1.19,2)</f>
        <v>1260.5</v>
      </c>
      <c r="I11" s="7">
        <f t="shared" si="6"/>
        <v>239.5</v>
      </c>
      <c r="J11" s="7">
        <f t="shared" ref="J11" si="11">G11*H11</f>
        <v>1260.5</v>
      </c>
      <c r="K11" s="119">
        <f t="shared" ref="K11" si="12">ROUND(G11*H11*1.19,2)</f>
        <v>1500</v>
      </c>
      <c r="L11" s="80"/>
      <c r="M11" s="92"/>
      <c r="N11" s="110">
        <f t="shared" si="9"/>
        <v>1500</v>
      </c>
      <c r="O11" s="92"/>
      <c r="P11" s="92"/>
      <c r="Q11" s="92"/>
      <c r="R11" s="92"/>
      <c r="S11" s="92"/>
      <c r="T11" s="92"/>
      <c r="U11" s="92"/>
      <c r="V11" s="92"/>
      <c r="W11" s="93"/>
      <c r="X11" s="144"/>
      <c r="Y11" s="151">
        <v>1500</v>
      </c>
    </row>
    <row r="12" spans="1:25" ht="82.5" x14ac:dyDescent="0.3">
      <c r="A12" s="108">
        <v>9</v>
      </c>
      <c r="B12" s="94" t="s">
        <v>113</v>
      </c>
      <c r="C12" s="44" t="s">
        <v>133</v>
      </c>
      <c r="D12" s="80" t="s">
        <v>5</v>
      </c>
      <c r="E12" s="48" t="s">
        <v>111</v>
      </c>
      <c r="F12" s="84" t="s">
        <v>69</v>
      </c>
      <c r="G12" s="86">
        <v>12</v>
      </c>
      <c r="H12" s="85">
        <f t="shared" ref="H12:H50" si="13">ROUND(Y12/1.19,2)</f>
        <v>776.87</v>
      </c>
      <c r="I12" s="7">
        <f t="shared" ref="I12:I50" si="14">ROUND(H12*0.19,2)</f>
        <v>147.61000000000001</v>
      </c>
      <c r="J12" s="7">
        <f t="shared" ref="J12:J50" si="15">G12*H12</f>
        <v>9322.44</v>
      </c>
      <c r="K12" s="119">
        <f t="shared" ref="K12:K50" si="16">ROUND(G12*H12*1.19,2)</f>
        <v>11093.7</v>
      </c>
      <c r="L12" s="80"/>
      <c r="M12" s="92"/>
      <c r="N12" s="110">
        <f t="shared" ref="N12:N50" si="17">K12</f>
        <v>11093.7</v>
      </c>
      <c r="O12" s="92"/>
      <c r="P12" s="92"/>
      <c r="Q12" s="92"/>
      <c r="R12" s="92"/>
      <c r="S12" s="92"/>
      <c r="T12" s="92"/>
      <c r="U12" s="92"/>
      <c r="V12" s="92"/>
      <c r="W12" s="93"/>
      <c r="X12" s="144"/>
      <c r="Y12" s="144">
        <v>924.47</v>
      </c>
    </row>
    <row r="13" spans="1:25" ht="82.5" x14ac:dyDescent="0.3">
      <c r="A13" s="108">
        <v>10</v>
      </c>
      <c r="B13" s="94" t="s">
        <v>134</v>
      </c>
      <c r="C13" s="44" t="s">
        <v>135</v>
      </c>
      <c r="D13" s="80" t="s">
        <v>5</v>
      </c>
      <c r="E13" s="48" t="s">
        <v>111</v>
      </c>
      <c r="F13" s="84" t="s">
        <v>69</v>
      </c>
      <c r="G13" s="86">
        <v>2</v>
      </c>
      <c r="H13" s="85">
        <f t="shared" si="13"/>
        <v>716.39</v>
      </c>
      <c r="I13" s="7">
        <f t="shared" si="14"/>
        <v>136.11000000000001</v>
      </c>
      <c r="J13" s="7">
        <f t="shared" si="15"/>
        <v>1432.78</v>
      </c>
      <c r="K13" s="119">
        <f t="shared" si="16"/>
        <v>1705.01</v>
      </c>
      <c r="L13" s="80"/>
      <c r="M13" s="92"/>
      <c r="N13" s="110">
        <f t="shared" si="17"/>
        <v>1705.01</v>
      </c>
      <c r="O13" s="92"/>
      <c r="P13" s="92"/>
      <c r="Q13" s="92"/>
      <c r="R13" s="92"/>
      <c r="S13" s="92"/>
      <c r="T13" s="92"/>
      <c r="U13" s="92"/>
      <c r="V13" s="92"/>
      <c r="W13" s="93"/>
      <c r="X13" s="144"/>
      <c r="Y13" s="144">
        <v>852.51</v>
      </c>
    </row>
    <row r="14" spans="1:25" ht="82.5" x14ac:dyDescent="0.3">
      <c r="A14" s="108">
        <v>11</v>
      </c>
      <c r="B14" s="94" t="s">
        <v>138</v>
      </c>
      <c r="C14" s="44" t="s">
        <v>139</v>
      </c>
      <c r="D14" s="80" t="s">
        <v>5</v>
      </c>
      <c r="E14" s="48" t="s">
        <v>111</v>
      </c>
      <c r="F14" s="84" t="s">
        <v>69</v>
      </c>
      <c r="G14" s="86">
        <v>4</v>
      </c>
      <c r="H14" s="85">
        <f t="shared" si="13"/>
        <v>311.95999999999998</v>
      </c>
      <c r="I14" s="7">
        <f t="shared" si="14"/>
        <v>59.27</v>
      </c>
      <c r="J14" s="7">
        <f t="shared" si="15"/>
        <v>1247.8399999999999</v>
      </c>
      <c r="K14" s="119">
        <f t="shared" si="16"/>
        <v>1484.93</v>
      </c>
      <c r="L14" s="80"/>
      <c r="M14" s="92"/>
      <c r="N14" s="110">
        <f t="shared" si="17"/>
        <v>1484.93</v>
      </c>
      <c r="O14" s="92"/>
      <c r="P14" s="92"/>
      <c r="Q14" s="92"/>
      <c r="R14" s="92"/>
      <c r="S14" s="92"/>
      <c r="T14" s="92"/>
      <c r="U14" s="92"/>
      <c r="V14" s="92"/>
      <c r="W14" s="93"/>
      <c r="X14" s="144"/>
      <c r="Y14" s="144">
        <v>371.23</v>
      </c>
    </row>
    <row r="15" spans="1:25" ht="82.5" x14ac:dyDescent="0.3">
      <c r="A15" s="108">
        <v>12</v>
      </c>
      <c r="B15" s="94" t="s">
        <v>141</v>
      </c>
      <c r="C15" s="44" t="s">
        <v>140</v>
      </c>
      <c r="D15" s="80" t="s">
        <v>5</v>
      </c>
      <c r="E15" s="48" t="s">
        <v>111</v>
      </c>
      <c r="F15" s="84" t="s">
        <v>69</v>
      </c>
      <c r="G15" s="86">
        <v>100</v>
      </c>
      <c r="H15" s="85">
        <f t="shared" si="13"/>
        <v>170.5</v>
      </c>
      <c r="I15" s="7">
        <f t="shared" si="14"/>
        <v>32.4</v>
      </c>
      <c r="J15" s="7">
        <f t="shared" si="15"/>
        <v>17050</v>
      </c>
      <c r="K15" s="119">
        <f t="shared" si="16"/>
        <v>20289.5</v>
      </c>
      <c r="L15" s="80"/>
      <c r="M15" s="92"/>
      <c r="N15" s="110">
        <f t="shared" si="17"/>
        <v>20289.5</v>
      </c>
      <c r="O15" s="92"/>
      <c r="P15" s="92"/>
      <c r="Q15" s="92"/>
      <c r="R15" s="92"/>
      <c r="S15" s="92"/>
      <c r="T15" s="92"/>
      <c r="U15" s="92"/>
      <c r="V15" s="92"/>
      <c r="W15" s="93"/>
      <c r="X15" s="144"/>
      <c r="Y15" s="144">
        <v>202.89</v>
      </c>
    </row>
    <row r="16" spans="1:25" ht="82.5" x14ac:dyDescent="0.3">
      <c r="A16" s="108">
        <v>13</v>
      </c>
      <c r="B16" s="94" t="s">
        <v>114</v>
      </c>
      <c r="C16" s="44" t="s">
        <v>142</v>
      </c>
      <c r="D16" s="80" t="s">
        <v>5</v>
      </c>
      <c r="E16" s="48" t="s">
        <v>111</v>
      </c>
      <c r="F16" s="84" t="s">
        <v>69</v>
      </c>
      <c r="G16" s="86">
        <v>620</v>
      </c>
      <c r="H16" s="85">
        <f t="shared" si="13"/>
        <v>9.15</v>
      </c>
      <c r="I16" s="7">
        <f t="shared" si="14"/>
        <v>1.74</v>
      </c>
      <c r="J16" s="7">
        <f t="shared" si="15"/>
        <v>5673</v>
      </c>
      <c r="K16" s="119">
        <f t="shared" si="16"/>
        <v>6750.87</v>
      </c>
      <c r="L16" s="80"/>
      <c r="M16" s="92"/>
      <c r="N16" s="110">
        <f t="shared" si="17"/>
        <v>6750.87</v>
      </c>
      <c r="O16" s="92"/>
      <c r="P16" s="92"/>
      <c r="Q16" s="92"/>
      <c r="R16" s="92"/>
      <c r="S16" s="92"/>
      <c r="T16" s="92"/>
      <c r="U16" s="92"/>
      <c r="V16" s="92"/>
      <c r="W16" s="93"/>
      <c r="X16" s="144"/>
      <c r="Y16" s="144">
        <v>10.89</v>
      </c>
    </row>
    <row r="17" spans="1:25" ht="82.5" x14ac:dyDescent="0.3">
      <c r="A17" s="108">
        <v>14</v>
      </c>
      <c r="B17" s="94" t="s">
        <v>144</v>
      </c>
      <c r="C17" s="44" t="s">
        <v>143</v>
      </c>
      <c r="D17" s="80" t="s">
        <v>5</v>
      </c>
      <c r="E17" s="48" t="s">
        <v>111</v>
      </c>
      <c r="F17" s="84" t="s">
        <v>69</v>
      </c>
      <c r="G17" s="86">
        <v>70</v>
      </c>
      <c r="H17" s="85">
        <f t="shared" si="13"/>
        <v>21</v>
      </c>
      <c r="I17" s="7">
        <f t="shared" si="14"/>
        <v>3.99</v>
      </c>
      <c r="J17" s="7">
        <f t="shared" si="15"/>
        <v>1470</v>
      </c>
      <c r="K17" s="119">
        <f t="shared" si="16"/>
        <v>1749.3</v>
      </c>
      <c r="L17" s="80"/>
      <c r="M17" s="92"/>
      <c r="N17" s="110">
        <f t="shared" si="17"/>
        <v>1749.3</v>
      </c>
      <c r="O17" s="92"/>
      <c r="P17" s="92"/>
      <c r="Q17" s="92"/>
      <c r="R17" s="92"/>
      <c r="S17" s="92"/>
      <c r="T17" s="92"/>
      <c r="U17" s="92"/>
      <c r="V17" s="92"/>
      <c r="W17" s="93"/>
      <c r="X17" s="144"/>
      <c r="Y17" s="144">
        <v>24.99</v>
      </c>
    </row>
    <row r="18" spans="1:25" ht="82.5" x14ac:dyDescent="0.3">
      <c r="A18" s="108">
        <v>15</v>
      </c>
      <c r="B18" s="94" t="s">
        <v>145</v>
      </c>
      <c r="C18" s="44" t="s">
        <v>146</v>
      </c>
      <c r="D18" s="80" t="s">
        <v>5</v>
      </c>
      <c r="E18" s="48" t="s">
        <v>111</v>
      </c>
      <c r="F18" s="84" t="s">
        <v>69</v>
      </c>
      <c r="G18" s="86">
        <v>50</v>
      </c>
      <c r="H18" s="85">
        <f t="shared" si="13"/>
        <v>93.19</v>
      </c>
      <c r="I18" s="7">
        <f t="shared" si="14"/>
        <v>17.71</v>
      </c>
      <c r="J18" s="7">
        <f t="shared" si="15"/>
        <v>4659.5</v>
      </c>
      <c r="K18" s="119">
        <f t="shared" si="16"/>
        <v>5544.81</v>
      </c>
      <c r="L18" s="80"/>
      <c r="M18" s="92"/>
      <c r="N18" s="110">
        <f t="shared" si="17"/>
        <v>5544.81</v>
      </c>
      <c r="O18" s="92"/>
      <c r="P18" s="92"/>
      <c r="Q18" s="92"/>
      <c r="R18" s="92"/>
      <c r="S18" s="92"/>
      <c r="T18" s="92"/>
      <c r="U18" s="92"/>
      <c r="V18" s="92"/>
      <c r="W18" s="93"/>
      <c r="X18" s="144"/>
      <c r="Y18" s="144">
        <v>110.9</v>
      </c>
    </row>
    <row r="19" spans="1:25" ht="82.5" x14ac:dyDescent="0.3">
      <c r="A19" s="108">
        <v>16</v>
      </c>
      <c r="B19" s="94" t="s">
        <v>115</v>
      </c>
      <c r="C19" s="44" t="s">
        <v>147</v>
      </c>
      <c r="D19" s="80" t="s">
        <v>5</v>
      </c>
      <c r="E19" s="48" t="s">
        <v>111</v>
      </c>
      <c r="F19" s="84" t="s">
        <v>69</v>
      </c>
      <c r="G19" s="86">
        <v>160</v>
      </c>
      <c r="H19" s="85">
        <f t="shared" si="13"/>
        <v>47.34</v>
      </c>
      <c r="I19" s="7">
        <f t="shared" si="14"/>
        <v>8.99</v>
      </c>
      <c r="J19" s="7">
        <f t="shared" si="15"/>
        <v>7574.4000000000005</v>
      </c>
      <c r="K19" s="119">
        <f t="shared" si="16"/>
        <v>9013.5400000000009</v>
      </c>
      <c r="L19" s="80"/>
      <c r="M19" s="92"/>
      <c r="N19" s="110">
        <f t="shared" si="17"/>
        <v>9013.5400000000009</v>
      </c>
      <c r="O19" s="92"/>
      <c r="P19" s="92"/>
      <c r="Q19" s="92"/>
      <c r="R19" s="92"/>
      <c r="S19" s="92"/>
      <c r="T19" s="92"/>
      <c r="U19" s="92"/>
      <c r="V19" s="92"/>
      <c r="W19" s="93"/>
      <c r="X19" s="144"/>
      <c r="Y19" s="144">
        <v>56.34</v>
      </c>
    </row>
    <row r="20" spans="1:25" ht="82.5" x14ac:dyDescent="0.3">
      <c r="A20" s="108">
        <v>17</v>
      </c>
      <c r="B20" s="94" t="s">
        <v>116</v>
      </c>
      <c r="C20" s="44" t="s">
        <v>148</v>
      </c>
      <c r="D20" s="80" t="s">
        <v>5</v>
      </c>
      <c r="E20" s="48" t="s">
        <v>111</v>
      </c>
      <c r="F20" s="84" t="s">
        <v>69</v>
      </c>
      <c r="G20" s="86">
        <v>12</v>
      </c>
      <c r="H20" s="85">
        <v>68.290000000000006</v>
      </c>
      <c r="I20" s="7">
        <f t="shared" si="14"/>
        <v>12.98</v>
      </c>
      <c r="J20" s="7">
        <f t="shared" si="15"/>
        <v>819.48</v>
      </c>
      <c r="K20" s="119">
        <f t="shared" si="16"/>
        <v>975.18</v>
      </c>
      <c r="L20" s="80"/>
      <c r="M20" s="92"/>
      <c r="N20" s="110">
        <f t="shared" si="17"/>
        <v>975.18</v>
      </c>
      <c r="O20" s="92"/>
      <c r="P20" s="92"/>
      <c r="Q20" s="92"/>
      <c r="R20" s="92"/>
      <c r="S20" s="92"/>
      <c r="T20" s="92"/>
      <c r="U20" s="92"/>
      <c r="V20" s="92"/>
      <c r="W20" s="93"/>
      <c r="X20" s="144"/>
      <c r="Y20" s="144">
        <v>68.5</v>
      </c>
    </row>
    <row r="21" spans="1:25" ht="82.5" x14ac:dyDescent="0.3">
      <c r="A21" s="108">
        <v>18</v>
      </c>
      <c r="B21" s="94" t="s">
        <v>150</v>
      </c>
      <c r="C21" s="44" t="s">
        <v>149</v>
      </c>
      <c r="D21" s="80" t="s">
        <v>5</v>
      </c>
      <c r="E21" s="48" t="s">
        <v>111</v>
      </c>
      <c r="F21" s="84" t="s">
        <v>69</v>
      </c>
      <c r="G21" s="86">
        <v>4</v>
      </c>
      <c r="H21" s="85">
        <f t="shared" si="13"/>
        <v>44</v>
      </c>
      <c r="I21" s="7">
        <f t="shared" si="14"/>
        <v>8.36</v>
      </c>
      <c r="J21" s="7">
        <f t="shared" si="15"/>
        <v>176</v>
      </c>
      <c r="K21" s="119">
        <f t="shared" si="16"/>
        <v>209.44</v>
      </c>
      <c r="L21" s="80"/>
      <c r="M21" s="92"/>
      <c r="N21" s="110">
        <f t="shared" si="17"/>
        <v>209.44</v>
      </c>
      <c r="O21" s="92"/>
      <c r="P21" s="92"/>
      <c r="Q21" s="92"/>
      <c r="R21" s="92"/>
      <c r="S21" s="92"/>
      <c r="T21" s="92"/>
      <c r="U21" s="92"/>
      <c r="V21" s="92"/>
      <c r="W21" s="93"/>
      <c r="X21" s="144"/>
      <c r="Y21" s="144">
        <v>52.36</v>
      </c>
    </row>
    <row r="22" spans="1:25" ht="82.5" x14ac:dyDescent="0.3">
      <c r="A22" s="108">
        <v>19</v>
      </c>
      <c r="B22" s="94" t="s">
        <v>151</v>
      </c>
      <c r="C22" s="44" t="s">
        <v>153</v>
      </c>
      <c r="D22" s="80" t="s">
        <v>5</v>
      </c>
      <c r="E22" s="48" t="s">
        <v>111</v>
      </c>
      <c r="F22" s="84" t="s">
        <v>69</v>
      </c>
      <c r="G22" s="86">
        <v>150</v>
      </c>
      <c r="H22" s="85">
        <f t="shared" si="13"/>
        <v>5.23</v>
      </c>
      <c r="I22" s="7">
        <f t="shared" si="14"/>
        <v>0.99</v>
      </c>
      <c r="J22" s="7">
        <f t="shared" si="15"/>
        <v>784.50000000000011</v>
      </c>
      <c r="K22" s="119">
        <f t="shared" si="16"/>
        <v>933.56</v>
      </c>
      <c r="L22" s="80"/>
      <c r="M22" s="92"/>
      <c r="N22" s="110">
        <f t="shared" si="17"/>
        <v>933.56</v>
      </c>
      <c r="O22" s="92"/>
      <c r="P22" s="92"/>
      <c r="Q22" s="92"/>
      <c r="R22" s="92"/>
      <c r="S22" s="92"/>
      <c r="T22" s="92"/>
      <c r="U22" s="92"/>
      <c r="V22" s="92"/>
      <c r="W22" s="93"/>
      <c r="X22" s="144"/>
      <c r="Y22" s="144">
        <v>6.22</v>
      </c>
    </row>
    <row r="23" spans="1:25" ht="82.5" x14ac:dyDescent="0.3">
      <c r="A23" s="108">
        <v>20</v>
      </c>
      <c r="B23" s="94" t="s">
        <v>152</v>
      </c>
      <c r="C23" s="44" t="s">
        <v>154</v>
      </c>
      <c r="D23" s="80" t="s">
        <v>5</v>
      </c>
      <c r="E23" s="48" t="s">
        <v>111</v>
      </c>
      <c r="F23" s="84" t="s">
        <v>69</v>
      </c>
      <c r="G23" s="86">
        <v>300</v>
      </c>
      <c r="H23" s="85">
        <f t="shared" si="13"/>
        <v>7.13</v>
      </c>
      <c r="I23" s="7">
        <f t="shared" si="14"/>
        <v>1.35</v>
      </c>
      <c r="J23" s="7">
        <f t="shared" si="15"/>
        <v>2139</v>
      </c>
      <c r="K23" s="119">
        <f t="shared" si="16"/>
        <v>2545.41</v>
      </c>
      <c r="L23" s="80"/>
      <c r="M23" s="92"/>
      <c r="N23" s="110">
        <f t="shared" si="17"/>
        <v>2545.41</v>
      </c>
      <c r="O23" s="92"/>
      <c r="P23" s="92"/>
      <c r="Q23" s="92"/>
      <c r="R23" s="92"/>
      <c r="S23" s="92"/>
      <c r="T23" s="92"/>
      <c r="U23" s="92"/>
      <c r="V23" s="92"/>
      <c r="W23" s="93"/>
      <c r="X23" s="144"/>
      <c r="Y23" s="144">
        <v>8.48</v>
      </c>
    </row>
    <row r="24" spans="1:25" ht="82.5" x14ac:dyDescent="0.3">
      <c r="A24" s="108">
        <v>21</v>
      </c>
      <c r="B24" s="94" t="s">
        <v>151</v>
      </c>
      <c r="C24" s="44" t="s">
        <v>155</v>
      </c>
      <c r="D24" s="80" t="s">
        <v>5</v>
      </c>
      <c r="E24" s="48" t="s">
        <v>111</v>
      </c>
      <c r="F24" s="84" t="s">
        <v>69</v>
      </c>
      <c r="G24" s="86">
        <v>150</v>
      </c>
      <c r="H24" s="85">
        <f t="shared" si="13"/>
        <v>10.06</v>
      </c>
      <c r="I24" s="7">
        <f t="shared" si="14"/>
        <v>1.91</v>
      </c>
      <c r="J24" s="7">
        <f t="shared" si="15"/>
        <v>1509</v>
      </c>
      <c r="K24" s="119">
        <f t="shared" si="16"/>
        <v>1795.71</v>
      </c>
      <c r="L24" s="80"/>
      <c r="M24" s="92"/>
      <c r="N24" s="110">
        <f t="shared" si="17"/>
        <v>1795.71</v>
      </c>
      <c r="O24" s="92"/>
      <c r="P24" s="92"/>
      <c r="Q24" s="92"/>
      <c r="R24" s="92"/>
      <c r="S24" s="92"/>
      <c r="T24" s="92"/>
      <c r="U24" s="92"/>
      <c r="V24" s="92"/>
      <c r="W24" s="93"/>
      <c r="X24" s="144"/>
      <c r="Y24" s="144">
        <v>11.97</v>
      </c>
    </row>
    <row r="25" spans="1:25" ht="82.5" x14ac:dyDescent="0.3">
      <c r="A25" s="108">
        <v>22</v>
      </c>
      <c r="B25" s="94" t="s">
        <v>151</v>
      </c>
      <c r="C25" s="44" t="s">
        <v>156</v>
      </c>
      <c r="D25" s="80" t="s">
        <v>5</v>
      </c>
      <c r="E25" s="48" t="s">
        <v>111</v>
      </c>
      <c r="F25" s="84" t="s">
        <v>69</v>
      </c>
      <c r="G25" s="86">
        <v>150</v>
      </c>
      <c r="H25" s="85">
        <f t="shared" si="13"/>
        <v>3.91</v>
      </c>
      <c r="I25" s="7">
        <f t="shared" si="14"/>
        <v>0.74</v>
      </c>
      <c r="J25" s="7">
        <f t="shared" si="15"/>
        <v>586.5</v>
      </c>
      <c r="K25" s="119">
        <f t="shared" si="16"/>
        <v>697.94</v>
      </c>
      <c r="L25" s="80"/>
      <c r="M25" s="92"/>
      <c r="N25" s="110">
        <f t="shared" si="17"/>
        <v>697.94</v>
      </c>
      <c r="O25" s="92"/>
      <c r="P25" s="92"/>
      <c r="Q25" s="92"/>
      <c r="R25" s="92"/>
      <c r="S25" s="92"/>
      <c r="T25" s="92"/>
      <c r="U25" s="92"/>
      <c r="V25" s="92"/>
      <c r="W25" s="93"/>
      <c r="X25" s="144"/>
      <c r="Y25" s="144">
        <v>4.6500000000000004</v>
      </c>
    </row>
    <row r="26" spans="1:25" ht="82.5" x14ac:dyDescent="0.3">
      <c r="A26" s="108">
        <v>23</v>
      </c>
      <c r="B26" s="94" t="s">
        <v>157</v>
      </c>
      <c r="C26" s="44" t="s">
        <v>158</v>
      </c>
      <c r="D26" s="80" t="s">
        <v>5</v>
      </c>
      <c r="E26" s="48" t="s">
        <v>111</v>
      </c>
      <c r="F26" s="84" t="s">
        <v>69</v>
      </c>
      <c r="G26" s="86">
        <v>150</v>
      </c>
      <c r="H26" s="85">
        <f t="shared" si="13"/>
        <v>5.09</v>
      </c>
      <c r="I26" s="7">
        <f t="shared" si="14"/>
        <v>0.97</v>
      </c>
      <c r="J26" s="7">
        <f t="shared" si="15"/>
        <v>763.5</v>
      </c>
      <c r="K26" s="119">
        <f t="shared" si="16"/>
        <v>908.57</v>
      </c>
      <c r="L26" s="80"/>
      <c r="M26" s="92"/>
      <c r="N26" s="110">
        <f t="shared" si="17"/>
        <v>908.57</v>
      </c>
      <c r="O26" s="92"/>
      <c r="P26" s="92"/>
      <c r="Q26" s="92"/>
      <c r="R26" s="92"/>
      <c r="S26" s="92"/>
      <c r="T26" s="92"/>
      <c r="U26" s="92"/>
      <c r="V26" s="92"/>
      <c r="W26" s="93"/>
      <c r="X26" s="144"/>
      <c r="Y26" s="144">
        <v>6.06</v>
      </c>
    </row>
    <row r="27" spans="1:25" ht="82.5" x14ac:dyDescent="0.3">
      <c r="A27" s="108">
        <v>24</v>
      </c>
      <c r="B27" s="94" t="s">
        <v>117</v>
      </c>
      <c r="C27" s="44" t="s">
        <v>159</v>
      </c>
      <c r="D27" s="80" t="s">
        <v>5</v>
      </c>
      <c r="E27" s="48" t="s">
        <v>111</v>
      </c>
      <c r="F27" s="84" t="s">
        <v>69</v>
      </c>
      <c r="G27" s="86">
        <v>25</v>
      </c>
      <c r="H27" s="85">
        <f t="shared" si="13"/>
        <v>5.96</v>
      </c>
      <c r="I27" s="7">
        <f t="shared" si="14"/>
        <v>1.1299999999999999</v>
      </c>
      <c r="J27" s="7">
        <f t="shared" si="15"/>
        <v>149</v>
      </c>
      <c r="K27" s="119">
        <f t="shared" si="16"/>
        <v>177.31</v>
      </c>
      <c r="L27" s="80"/>
      <c r="M27" s="92"/>
      <c r="N27" s="110">
        <f t="shared" si="17"/>
        <v>177.31</v>
      </c>
      <c r="O27" s="92"/>
      <c r="P27" s="92"/>
      <c r="Q27" s="92"/>
      <c r="R27" s="92"/>
      <c r="S27" s="92"/>
      <c r="T27" s="92"/>
      <c r="U27" s="92"/>
      <c r="V27" s="92"/>
      <c r="W27" s="93"/>
      <c r="X27" s="144"/>
      <c r="Y27" s="144">
        <v>7.09</v>
      </c>
    </row>
    <row r="28" spans="1:25" ht="82.5" x14ac:dyDescent="0.3">
      <c r="A28" s="108">
        <v>25</v>
      </c>
      <c r="B28" s="94" t="s">
        <v>118</v>
      </c>
      <c r="C28" s="44" t="s">
        <v>160</v>
      </c>
      <c r="D28" s="80" t="s">
        <v>5</v>
      </c>
      <c r="E28" s="48" t="s">
        <v>111</v>
      </c>
      <c r="F28" s="84" t="s">
        <v>69</v>
      </c>
      <c r="G28" s="86">
        <v>25</v>
      </c>
      <c r="H28" s="85">
        <f t="shared" si="13"/>
        <v>4.8499999999999996</v>
      </c>
      <c r="I28" s="7">
        <f t="shared" si="14"/>
        <v>0.92</v>
      </c>
      <c r="J28" s="7">
        <f t="shared" si="15"/>
        <v>121.24999999999999</v>
      </c>
      <c r="K28" s="119">
        <f t="shared" si="16"/>
        <v>144.29</v>
      </c>
      <c r="L28" s="80"/>
      <c r="M28" s="92"/>
      <c r="N28" s="110">
        <f t="shared" si="17"/>
        <v>144.29</v>
      </c>
      <c r="O28" s="92"/>
      <c r="P28" s="92"/>
      <c r="Q28" s="92"/>
      <c r="R28" s="92"/>
      <c r="S28" s="92"/>
      <c r="T28" s="92"/>
      <c r="U28" s="92"/>
      <c r="V28" s="92"/>
      <c r="W28" s="93"/>
      <c r="X28" s="144"/>
      <c r="Y28" s="144">
        <v>5.77</v>
      </c>
    </row>
    <row r="29" spans="1:25" ht="82.5" x14ac:dyDescent="0.3">
      <c r="A29" s="108">
        <v>26</v>
      </c>
      <c r="B29" s="94" t="s">
        <v>119</v>
      </c>
      <c r="C29" s="44" t="s">
        <v>161</v>
      </c>
      <c r="D29" s="80" t="s">
        <v>5</v>
      </c>
      <c r="E29" s="48" t="s">
        <v>111</v>
      </c>
      <c r="F29" s="84" t="s">
        <v>69</v>
      </c>
      <c r="G29" s="86">
        <v>25</v>
      </c>
      <c r="H29" s="85">
        <v>3.88</v>
      </c>
      <c r="I29" s="7">
        <f t="shared" si="14"/>
        <v>0.74</v>
      </c>
      <c r="J29" s="7">
        <f t="shared" si="15"/>
        <v>97</v>
      </c>
      <c r="K29" s="119">
        <f t="shared" si="16"/>
        <v>115.43</v>
      </c>
      <c r="L29" s="80"/>
      <c r="M29" s="92"/>
      <c r="N29" s="110">
        <f t="shared" si="17"/>
        <v>115.43</v>
      </c>
      <c r="O29" s="92"/>
      <c r="P29" s="92"/>
      <c r="Q29" s="92"/>
      <c r="R29" s="92"/>
      <c r="S29" s="92"/>
      <c r="T29" s="92"/>
      <c r="U29" s="92"/>
      <c r="V29" s="92"/>
      <c r="W29" s="93"/>
      <c r="X29" s="144"/>
      <c r="Y29" s="144">
        <v>4.57</v>
      </c>
    </row>
    <row r="30" spans="1:25" ht="82.5" x14ac:dyDescent="0.3">
      <c r="A30" s="108">
        <v>27</v>
      </c>
      <c r="B30" s="94" t="s">
        <v>163</v>
      </c>
      <c r="C30" s="44" t="s">
        <v>162</v>
      </c>
      <c r="D30" s="80" t="s">
        <v>5</v>
      </c>
      <c r="E30" s="48" t="s">
        <v>111</v>
      </c>
      <c r="F30" s="84" t="s">
        <v>69</v>
      </c>
      <c r="G30" s="86">
        <v>160</v>
      </c>
      <c r="H30" s="85">
        <f t="shared" si="13"/>
        <v>1.91</v>
      </c>
      <c r="I30" s="7">
        <f t="shared" si="14"/>
        <v>0.36</v>
      </c>
      <c r="J30" s="7">
        <f t="shared" si="15"/>
        <v>305.59999999999997</v>
      </c>
      <c r="K30" s="119">
        <f t="shared" si="16"/>
        <v>363.66</v>
      </c>
      <c r="L30" s="80"/>
      <c r="M30" s="92"/>
      <c r="N30" s="110">
        <f t="shared" si="17"/>
        <v>363.66</v>
      </c>
      <c r="O30" s="92"/>
      <c r="P30" s="92"/>
      <c r="Q30" s="92"/>
      <c r="R30" s="92"/>
      <c r="S30" s="92"/>
      <c r="T30" s="92"/>
      <c r="U30" s="92"/>
      <c r="V30" s="92"/>
      <c r="W30" s="93"/>
      <c r="X30" s="144"/>
      <c r="Y30" s="144">
        <v>2.27</v>
      </c>
    </row>
    <row r="31" spans="1:25" ht="82.5" x14ac:dyDescent="0.3">
      <c r="A31" s="108">
        <v>28</v>
      </c>
      <c r="B31" s="94" t="s">
        <v>164</v>
      </c>
      <c r="C31" s="44" t="s">
        <v>165</v>
      </c>
      <c r="D31" s="80" t="s">
        <v>5</v>
      </c>
      <c r="E31" s="48" t="s">
        <v>111</v>
      </c>
      <c r="F31" s="84" t="s">
        <v>69</v>
      </c>
      <c r="G31" s="86">
        <v>160</v>
      </c>
      <c r="H31" s="85">
        <f t="shared" si="13"/>
        <v>2.0499999999999998</v>
      </c>
      <c r="I31" s="7">
        <f t="shared" si="14"/>
        <v>0.39</v>
      </c>
      <c r="J31" s="7">
        <f t="shared" si="15"/>
        <v>328</v>
      </c>
      <c r="K31" s="119">
        <f t="shared" si="16"/>
        <v>390.32</v>
      </c>
      <c r="L31" s="80"/>
      <c r="M31" s="92"/>
      <c r="N31" s="110">
        <f t="shared" si="17"/>
        <v>390.32</v>
      </c>
      <c r="O31" s="92"/>
      <c r="P31" s="92"/>
      <c r="Q31" s="92"/>
      <c r="R31" s="92"/>
      <c r="S31" s="92"/>
      <c r="T31" s="92"/>
      <c r="U31" s="92"/>
      <c r="V31" s="92"/>
      <c r="W31" s="93"/>
      <c r="X31" s="144"/>
      <c r="Y31" s="144">
        <v>2.44</v>
      </c>
    </row>
    <row r="32" spans="1:25" ht="82.5" x14ac:dyDescent="0.3">
      <c r="A32" s="108">
        <v>29</v>
      </c>
      <c r="B32" s="94" t="s">
        <v>171</v>
      </c>
      <c r="C32" s="44" t="s">
        <v>166</v>
      </c>
      <c r="D32" s="80" t="s">
        <v>5</v>
      </c>
      <c r="E32" s="48" t="s">
        <v>111</v>
      </c>
      <c r="F32" s="84" t="s">
        <v>69</v>
      </c>
      <c r="G32" s="86">
        <v>160</v>
      </c>
      <c r="H32" s="85">
        <f t="shared" si="13"/>
        <v>2.2000000000000002</v>
      </c>
      <c r="I32" s="7">
        <f t="shared" si="14"/>
        <v>0.42</v>
      </c>
      <c r="J32" s="7">
        <f t="shared" si="15"/>
        <v>352</v>
      </c>
      <c r="K32" s="119">
        <f t="shared" si="16"/>
        <v>418.88</v>
      </c>
      <c r="L32" s="80"/>
      <c r="M32" s="92"/>
      <c r="N32" s="110">
        <f t="shared" si="17"/>
        <v>418.88</v>
      </c>
      <c r="O32" s="92"/>
      <c r="P32" s="92"/>
      <c r="Q32" s="92"/>
      <c r="R32" s="92"/>
      <c r="S32" s="92"/>
      <c r="T32" s="92"/>
      <c r="U32" s="92"/>
      <c r="V32" s="92"/>
      <c r="W32" s="93"/>
      <c r="X32" s="144"/>
      <c r="Y32" s="144">
        <v>2.62</v>
      </c>
    </row>
    <row r="33" spans="1:25" ht="82.5" x14ac:dyDescent="0.3">
      <c r="A33" s="108">
        <v>30</v>
      </c>
      <c r="B33" s="94" t="s">
        <v>168</v>
      </c>
      <c r="C33" s="44" t="s">
        <v>167</v>
      </c>
      <c r="D33" s="80" t="s">
        <v>5</v>
      </c>
      <c r="E33" s="48" t="s">
        <v>111</v>
      </c>
      <c r="F33" s="84" t="s">
        <v>69</v>
      </c>
      <c r="G33" s="86">
        <v>160</v>
      </c>
      <c r="H33" s="85">
        <f t="shared" si="13"/>
        <v>2.54</v>
      </c>
      <c r="I33" s="7">
        <f t="shared" si="14"/>
        <v>0.48</v>
      </c>
      <c r="J33" s="7">
        <f t="shared" si="15"/>
        <v>406.4</v>
      </c>
      <c r="K33" s="119">
        <f t="shared" si="16"/>
        <v>483.62</v>
      </c>
      <c r="L33" s="80"/>
      <c r="M33" s="92"/>
      <c r="N33" s="110">
        <f t="shared" si="17"/>
        <v>483.62</v>
      </c>
      <c r="O33" s="92"/>
      <c r="P33" s="92"/>
      <c r="Q33" s="92"/>
      <c r="R33" s="92"/>
      <c r="S33" s="92"/>
      <c r="T33" s="92"/>
      <c r="U33" s="92"/>
      <c r="V33" s="92"/>
      <c r="W33" s="93"/>
      <c r="X33" s="144"/>
      <c r="Y33" s="144">
        <v>3.02</v>
      </c>
    </row>
    <row r="34" spans="1:25" ht="82.5" x14ac:dyDescent="0.3">
      <c r="A34" s="108">
        <v>31</v>
      </c>
      <c r="B34" s="94" t="s">
        <v>170</v>
      </c>
      <c r="C34" s="44" t="s">
        <v>169</v>
      </c>
      <c r="D34" s="80" t="s">
        <v>5</v>
      </c>
      <c r="E34" s="48" t="s">
        <v>111</v>
      </c>
      <c r="F34" s="84" t="s">
        <v>69</v>
      </c>
      <c r="G34" s="86">
        <v>80</v>
      </c>
      <c r="H34" s="85">
        <f t="shared" si="13"/>
        <v>1.6</v>
      </c>
      <c r="I34" s="7">
        <f t="shared" si="14"/>
        <v>0.3</v>
      </c>
      <c r="J34" s="7">
        <f t="shared" si="15"/>
        <v>128</v>
      </c>
      <c r="K34" s="119">
        <f t="shared" si="16"/>
        <v>152.32</v>
      </c>
      <c r="L34" s="80"/>
      <c r="M34" s="92"/>
      <c r="N34" s="110">
        <f t="shared" si="17"/>
        <v>152.32</v>
      </c>
      <c r="O34" s="92"/>
      <c r="P34" s="92"/>
      <c r="Q34" s="92"/>
      <c r="R34" s="92"/>
      <c r="S34" s="92"/>
      <c r="T34" s="92"/>
      <c r="U34" s="92"/>
      <c r="V34" s="92"/>
      <c r="W34" s="93"/>
      <c r="X34" s="144"/>
      <c r="Y34" s="144">
        <v>1.9</v>
      </c>
    </row>
    <row r="35" spans="1:25" ht="82.5" x14ac:dyDescent="0.3">
      <c r="A35" s="108">
        <v>32</v>
      </c>
      <c r="B35" s="94" t="s">
        <v>172</v>
      </c>
      <c r="C35" s="44" t="s">
        <v>173</v>
      </c>
      <c r="D35" s="80" t="s">
        <v>5</v>
      </c>
      <c r="E35" s="48" t="s">
        <v>111</v>
      </c>
      <c r="F35" s="84" t="s">
        <v>69</v>
      </c>
      <c r="G35" s="86">
        <v>80</v>
      </c>
      <c r="H35" s="85">
        <f t="shared" si="13"/>
        <v>2.35</v>
      </c>
      <c r="I35" s="7">
        <f t="shared" si="14"/>
        <v>0.45</v>
      </c>
      <c r="J35" s="7">
        <f t="shared" si="15"/>
        <v>188</v>
      </c>
      <c r="K35" s="119">
        <f t="shared" si="16"/>
        <v>223.72</v>
      </c>
      <c r="L35" s="80"/>
      <c r="M35" s="92"/>
      <c r="N35" s="110">
        <f t="shared" si="17"/>
        <v>223.72</v>
      </c>
      <c r="O35" s="92"/>
      <c r="P35" s="92"/>
      <c r="Q35" s="92"/>
      <c r="R35" s="92"/>
      <c r="S35" s="92"/>
      <c r="T35" s="92"/>
      <c r="U35" s="92"/>
      <c r="V35" s="92"/>
      <c r="W35" s="93"/>
      <c r="X35" s="144"/>
      <c r="Y35" s="144">
        <v>2.8</v>
      </c>
    </row>
    <row r="36" spans="1:25" ht="82.5" x14ac:dyDescent="0.3">
      <c r="A36" s="108">
        <v>33</v>
      </c>
      <c r="B36" s="94" t="s">
        <v>174</v>
      </c>
      <c r="C36" s="44" t="s">
        <v>175</v>
      </c>
      <c r="D36" s="80" t="s">
        <v>5</v>
      </c>
      <c r="E36" s="48" t="s">
        <v>111</v>
      </c>
      <c r="F36" s="84" t="s">
        <v>69</v>
      </c>
      <c r="G36" s="86">
        <v>80</v>
      </c>
      <c r="H36" s="85">
        <f t="shared" si="13"/>
        <v>2</v>
      </c>
      <c r="I36" s="7">
        <f t="shared" si="14"/>
        <v>0.38</v>
      </c>
      <c r="J36" s="7">
        <f t="shared" si="15"/>
        <v>160</v>
      </c>
      <c r="K36" s="119">
        <f t="shared" si="16"/>
        <v>190.4</v>
      </c>
      <c r="L36" s="80"/>
      <c r="M36" s="92"/>
      <c r="N36" s="110">
        <f t="shared" si="17"/>
        <v>190.4</v>
      </c>
      <c r="O36" s="92"/>
      <c r="P36" s="92"/>
      <c r="Q36" s="92"/>
      <c r="R36" s="92"/>
      <c r="S36" s="92"/>
      <c r="T36" s="92"/>
      <c r="U36" s="92"/>
      <c r="V36" s="92"/>
      <c r="W36" s="93"/>
      <c r="X36" s="144"/>
      <c r="Y36" s="144">
        <v>2.38</v>
      </c>
    </row>
    <row r="37" spans="1:25" ht="82.5" x14ac:dyDescent="0.3">
      <c r="A37" s="108">
        <v>34</v>
      </c>
      <c r="B37" s="94" t="s">
        <v>120</v>
      </c>
      <c r="C37" s="44" t="s">
        <v>176</v>
      </c>
      <c r="D37" s="80" t="s">
        <v>5</v>
      </c>
      <c r="E37" s="48" t="s">
        <v>111</v>
      </c>
      <c r="F37" s="84" t="s">
        <v>69</v>
      </c>
      <c r="G37" s="86">
        <v>16</v>
      </c>
      <c r="H37" s="85">
        <f t="shared" si="13"/>
        <v>11.03</v>
      </c>
      <c r="I37" s="7">
        <f t="shared" si="14"/>
        <v>2.1</v>
      </c>
      <c r="J37" s="7">
        <f t="shared" si="15"/>
        <v>176.48</v>
      </c>
      <c r="K37" s="119">
        <f t="shared" si="16"/>
        <v>210.01</v>
      </c>
      <c r="L37" s="80"/>
      <c r="M37" s="92"/>
      <c r="N37" s="110">
        <f t="shared" si="17"/>
        <v>210.01</v>
      </c>
      <c r="O37" s="92"/>
      <c r="P37" s="92"/>
      <c r="Q37" s="92"/>
      <c r="R37" s="92"/>
      <c r="S37" s="92"/>
      <c r="T37" s="92"/>
      <c r="U37" s="92"/>
      <c r="V37" s="92"/>
      <c r="W37" s="93"/>
      <c r="X37" s="144"/>
      <c r="Y37" s="144">
        <v>13.13</v>
      </c>
    </row>
    <row r="38" spans="1:25" ht="82.5" x14ac:dyDescent="0.3">
      <c r="A38" s="108">
        <v>35</v>
      </c>
      <c r="B38" s="94" t="s">
        <v>121</v>
      </c>
      <c r="C38" s="44" t="s">
        <v>177</v>
      </c>
      <c r="D38" s="80" t="s">
        <v>5</v>
      </c>
      <c r="E38" s="48" t="s">
        <v>111</v>
      </c>
      <c r="F38" s="84" t="s">
        <v>69</v>
      </c>
      <c r="G38" s="86">
        <v>100</v>
      </c>
      <c r="H38" s="85">
        <f t="shared" si="13"/>
        <v>3.6</v>
      </c>
      <c r="I38" s="7">
        <f t="shared" si="14"/>
        <v>0.68</v>
      </c>
      <c r="J38" s="7">
        <f t="shared" si="15"/>
        <v>360</v>
      </c>
      <c r="K38" s="119">
        <f t="shared" si="16"/>
        <v>428.4</v>
      </c>
      <c r="L38" s="80"/>
      <c r="M38" s="92"/>
      <c r="N38" s="110">
        <f t="shared" si="17"/>
        <v>428.4</v>
      </c>
      <c r="O38" s="92"/>
      <c r="P38" s="92"/>
      <c r="Q38" s="92"/>
      <c r="R38" s="92"/>
      <c r="S38" s="92"/>
      <c r="T38" s="92"/>
      <c r="U38" s="92"/>
      <c r="V38" s="92"/>
      <c r="W38" s="93"/>
      <c r="X38" s="144"/>
      <c r="Y38" s="144">
        <v>4.28</v>
      </c>
    </row>
    <row r="39" spans="1:25" ht="82.5" x14ac:dyDescent="0.3">
      <c r="A39" s="108">
        <v>36</v>
      </c>
      <c r="B39" s="94" t="s">
        <v>122</v>
      </c>
      <c r="C39" s="44" t="s">
        <v>177</v>
      </c>
      <c r="D39" s="80" t="s">
        <v>5</v>
      </c>
      <c r="E39" s="48" t="s">
        <v>111</v>
      </c>
      <c r="F39" s="84" t="s">
        <v>69</v>
      </c>
      <c r="G39" s="86">
        <v>100</v>
      </c>
      <c r="H39" s="85">
        <f t="shared" si="13"/>
        <v>3.26</v>
      </c>
      <c r="I39" s="7">
        <f t="shared" si="14"/>
        <v>0.62</v>
      </c>
      <c r="J39" s="7">
        <f t="shared" si="15"/>
        <v>326</v>
      </c>
      <c r="K39" s="119">
        <f t="shared" si="16"/>
        <v>387.94</v>
      </c>
      <c r="L39" s="80"/>
      <c r="M39" s="92"/>
      <c r="N39" s="110">
        <f t="shared" si="17"/>
        <v>387.94</v>
      </c>
      <c r="O39" s="92"/>
      <c r="P39" s="92"/>
      <c r="Q39" s="92"/>
      <c r="R39" s="92"/>
      <c r="S39" s="92"/>
      <c r="T39" s="92"/>
      <c r="U39" s="92"/>
      <c r="V39" s="92"/>
      <c r="W39" s="93"/>
      <c r="X39" s="144"/>
      <c r="Y39" s="144">
        <v>3.88</v>
      </c>
    </row>
    <row r="40" spans="1:25" ht="82.5" x14ac:dyDescent="0.3">
      <c r="A40" s="108">
        <v>37</v>
      </c>
      <c r="B40" s="94" t="s">
        <v>123</v>
      </c>
      <c r="C40" s="44" t="s">
        <v>178</v>
      </c>
      <c r="D40" s="80" t="s">
        <v>5</v>
      </c>
      <c r="E40" s="48" t="s">
        <v>111</v>
      </c>
      <c r="F40" s="84" t="s">
        <v>69</v>
      </c>
      <c r="G40" s="86">
        <v>100</v>
      </c>
      <c r="H40" s="85">
        <f t="shared" si="13"/>
        <v>8.3000000000000007</v>
      </c>
      <c r="I40" s="7">
        <f t="shared" si="14"/>
        <v>1.58</v>
      </c>
      <c r="J40" s="7">
        <f t="shared" si="15"/>
        <v>830.00000000000011</v>
      </c>
      <c r="K40" s="119">
        <f t="shared" si="16"/>
        <v>987.7</v>
      </c>
      <c r="L40" s="80"/>
      <c r="M40" s="92"/>
      <c r="N40" s="110">
        <f t="shared" si="17"/>
        <v>987.7</v>
      </c>
      <c r="O40" s="92"/>
      <c r="P40" s="92"/>
      <c r="Q40" s="92"/>
      <c r="R40" s="92"/>
      <c r="S40" s="92"/>
      <c r="T40" s="92"/>
      <c r="U40" s="92"/>
      <c r="V40" s="92"/>
      <c r="W40" s="93"/>
      <c r="X40" s="144"/>
      <c r="Y40" s="144">
        <v>9.8800000000000008</v>
      </c>
    </row>
    <row r="41" spans="1:25" ht="82.5" x14ac:dyDescent="0.3">
      <c r="A41" s="108">
        <v>38</v>
      </c>
      <c r="B41" s="94" t="s">
        <v>124</v>
      </c>
      <c r="C41" s="44" t="s">
        <v>177</v>
      </c>
      <c r="D41" s="80" t="s">
        <v>5</v>
      </c>
      <c r="E41" s="48" t="s">
        <v>111</v>
      </c>
      <c r="F41" s="84" t="s">
        <v>69</v>
      </c>
      <c r="G41" s="86">
        <v>100</v>
      </c>
      <c r="H41" s="85">
        <f t="shared" si="13"/>
        <v>4.0999999999999996</v>
      </c>
      <c r="I41" s="7">
        <f t="shared" si="14"/>
        <v>0.78</v>
      </c>
      <c r="J41" s="7">
        <f t="shared" si="15"/>
        <v>409.99999999999994</v>
      </c>
      <c r="K41" s="119">
        <f t="shared" si="16"/>
        <v>487.9</v>
      </c>
      <c r="L41" s="80"/>
      <c r="M41" s="92"/>
      <c r="N41" s="110">
        <f t="shared" si="17"/>
        <v>487.9</v>
      </c>
      <c r="O41" s="92"/>
      <c r="P41" s="92"/>
      <c r="Q41" s="92"/>
      <c r="R41" s="92"/>
      <c r="S41" s="92"/>
      <c r="T41" s="92"/>
      <c r="U41" s="92"/>
      <c r="V41" s="92"/>
      <c r="W41" s="93"/>
      <c r="X41" s="144"/>
      <c r="Y41" s="144">
        <v>4.88</v>
      </c>
    </row>
    <row r="42" spans="1:25" ht="82.5" x14ac:dyDescent="0.3">
      <c r="A42" s="108">
        <v>39</v>
      </c>
      <c r="B42" s="94" t="s">
        <v>125</v>
      </c>
      <c r="C42" s="44" t="s">
        <v>177</v>
      </c>
      <c r="D42" s="80" t="s">
        <v>5</v>
      </c>
      <c r="E42" s="48" t="s">
        <v>111</v>
      </c>
      <c r="F42" s="84" t="s">
        <v>69</v>
      </c>
      <c r="G42" s="86">
        <v>100</v>
      </c>
      <c r="H42" s="85">
        <f t="shared" si="13"/>
        <v>4.0999999999999996</v>
      </c>
      <c r="I42" s="7">
        <f t="shared" si="14"/>
        <v>0.78</v>
      </c>
      <c r="J42" s="7">
        <f t="shared" si="15"/>
        <v>409.99999999999994</v>
      </c>
      <c r="K42" s="119">
        <f t="shared" si="16"/>
        <v>487.9</v>
      </c>
      <c r="L42" s="80"/>
      <c r="M42" s="92"/>
      <c r="N42" s="110">
        <f t="shared" si="17"/>
        <v>487.9</v>
      </c>
      <c r="O42" s="92"/>
      <c r="P42" s="92"/>
      <c r="Q42" s="92"/>
      <c r="R42" s="92"/>
      <c r="S42" s="92"/>
      <c r="T42" s="92"/>
      <c r="U42" s="92"/>
      <c r="V42" s="92"/>
      <c r="W42" s="93"/>
      <c r="X42" s="144"/>
      <c r="Y42" s="144">
        <v>4.88</v>
      </c>
    </row>
    <row r="43" spans="1:25" ht="82.5" x14ac:dyDescent="0.3">
      <c r="A43" s="108">
        <v>40</v>
      </c>
      <c r="B43" s="94" t="s">
        <v>126</v>
      </c>
      <c r="C43" s="44" t="s">
        <v>179</v>
      </c>
      <c r="D43" s="80" t="s">
        <v>5</v>
      </c>
      <c r="E43" s="48" t="s">
        <v>111</v>
      </c>
      <c r="F43" s="84" t="s">
        <v>69</v>
      </c>
      <c r="G43" s="86">
        <v>100</v>
      </c>
      <c r="H43" s="85">
        <f t="shared" si="13"/>
        <v>4.8099999999999996</v>
      </c>
      <c r="I43" s="7">
        <f t="shared" si="14"/>
        <v>0.91</v>
      </c>
      <c r="J43" s="7">
        <f t="shared" si="15"/>
        <v>480.99999999999994</v>
      </c>
      <c r="K43" s="119">
        <f t="shared" si="16"/>
        <v>572.39</v>
      </c>
      <c r="L43" s="80"/>
      <c r="M43" s="92"/>
      <c r="N43" s="110">
        <f t="shared" si="17"/>
        <v>572.39</v>
      </c>
      <c r="O43" s="92"/>
      <c r="P43" s="92"/>
      <c r="Q43" s="92"/>
      <c r="R43" s="92"/>
      <c r="S43" s="92"/>
      <c r="T43" s="92"/>
      <c r="U43" s="92"/>
      <c r="V43" s="92"/>
      <c r="W43" s="93"/>
      <c r="X43" s="144"/>
      <c r="Y43" s="144">
        <v>5.72</v>
      </c>
    </row>
    <row r="44" spans="1:25" ht="82.5" x14ac:dyDescent="0.3">
      <c r="A44" s="108">
        <v>41</v>
      </c>
      <c r="B44" s="94" t="s">
        <v>127</v>
      </c>
      <c r="C44" s="44" t="s">
        <v>177</v>
      </c>
      <c r="D44" s="80" t="s">
        <v>5</v>
      </c>
      <c r="E44" s="48" t="s">
        <v>111</v>
      </c>
      <c r="F44" s="84" t="s">
        <v>69</v>
      </c>
      <c r="G44" s="86">
        <v>100</v>
      </c>
      <c r="H44" s="85">
        <f t="shared" si="13"/>
        <v>4.8099999999999996</v>
      </c>
      <c r="I44" s="7">
        <f t="shared" si="14"/>
        <v>0.91</v>
      </c>
      <c r="J44" s="7">
        <f t="shared" si="15"/>
        <v>480.99999999999994</v>
      </c>
      <c r="K44" s="119">
        <f t="shared" si="16"/>
        <v>572.39</v>
      </c>
      <c r="L44" s="80"/>
      <c r="M44" s="92"/>
      <c r="N44" s="110">
        <f t="shared" si="17"/>
        <v>572.39</v>
      </c>
      <c r="O44" s="92"/>
      <c r="P44" s="92"/>
      <c r="Q44" s="92"/>
      <c r="R44" s="92"/>
      <c r="S44" s="92"/>
      <c r="T44" s="92"/>
      <c r="U44" s="92"/>
      <c r="V44" s="92"/>
      <c r="W44" s="93"/>
      <c r="X44" s="144"/>
      <c r="Y44" s="144">
        <v>5.72</v>
      </c>
    </row>
    <row r="45" spans="1:25" ht="82.5" x14ac:dyDescent="0.3">
      <c r="A45" s="108">
        <v>42</v>
      </c>
      <c r="B45" s="94" t="s">
        <v>128</v>
      </c>
      <c r="C45" s="44" t="s">
        <v>180</v>
      </c>
      <c r="D45" s="80" t="s">
        <v>5</v>
      </c>
      <c r="E45" s="48" t="s">
        <v>111</v>
      </c>
      <c r="F45" s="84" t="s">
        <v>69</v>
      </c>
      <c r="G45" s="86">
        <v>100</v>
      </c>
      <c r="H45" s="85">
        <f t="shared" si="13"/>
        <v>7.9</v>
      </c>
      <c r="I45" s="7">
        <f t="shared" si="14"/>
        <v>1.5</v>
      </c>
      <c r="J45" s="7">
        <f t="shared" si="15"/>
        <v>790</v>
      </c>
      <c r="K45" s="119">
        <f t="shared" si="16"/>
        <v>940.1</v>
      </c>
      <c r="L45" s="80"/>
      <c r="M45" s="92"/>
      <c r="N45" s="110">
        <f t="shared" si="17"/>
        <v>940.1</v>
      </c>
      <c r="O45" s="92"/>
      <c r="P45" s="92"/>
      <c r="Q45" s="92"/>
      <c r="R45" s="92"/>
      <c r="S45" s="92"/>
      <c r="T45" s="92"/>
      <c r="U45" s="92"/>
      <c r="V45" s="92"/>
      <c r="W45" s="93"/>
      <c r="X45" s="144"/>
      <c r="Y45" s="144">
        <v>9.4</v>
      </c>
    </row>
    <row r="46" spans="1:25" ht="82.5" x14ac:dyDescent="0.3">
      <c r="A46" s="108">
        <v>43</v>
      </c>
      <c r="B46" s="94" t="s">
        <v>129</v>
      </c>
      <c r="C46" s="44" t="s">
        <v>177</v>
      </c>
      <c r="D46" s="80" t="s">
        <v>5</v>
      </c>
      <c r="E46" s="48" t="s">
        <v>111</v>
      </c>
      <c r="F46" s="84" t="s">
        <v>69</v>
      </c>
      <c r="G46" s="86">
        <v>100</v>
      </c>
      <c r="H46" s="85">
        <f t="shared" si="13"/>
        <v>3.9</v>
      </c>
      <c r="I46" s="7">
        <f t="shared" si="14"/>
        <v>0.74</v>
      </c>
      <c r="J46" s="7">
        <f t="shared" si="15"/>
        <v>390</v>
      </c>
      <c r="K46" s="119">
        <f t="shared" si="16"/>
        <v>464.1</v>
      </c>
      <c r="L46" s="80"/>
      <c r="M46" s="92"/>
      <c r="N46" s="110">
        <f t="shared" si="17"/>
        <v>464.1</v>
      </c>
      <c r="O46" s="92"/>
      <c r="P46" s="92"/>
      <c r="Q46" s="92"/>
      <c r="R46" s="92"/>
      <c r="S46" s="92"/>
      <c r="T46" s="92"/>
      <c r="U46" s="92"/>
      <c r="V46" s="92"/>
      <c r="W46" s="93"/>
      <c r="X46" s="144"/>
      <c r="Y46" s="144">
        <v>4.6399999999999997</v>
      </c>
    </row>
    <row r="47" spans="1:25" ht="82.5" x14ac:dyDescent="0.3">
      <c r="A47" s="108">
        <v>44</v>
      </c>
      <c r="B47" s="94" t="s">
        <v>130</v>
      </c>
      <c r="C47" s="44" t="s">
        <v>181</v>
      </c>
      <c r="D47" s="80" t="s">
        <v>5</v>
      </c>
      <c r="E47" s="48" t="s">
        <v>111</v>
      </c>
      <c r="F47" s="84" t="s">
        <v>69</v>
      </c>
      <c r="G47" s="86">
        <v>25</v>
      </c>
      <c r="H47" s="85">
        <f t="shared" si="13"/>
        <v>40</v>
      </c>
      <c r="I47" s="7">
        <f t="shared" si="14"/>
        <v>7.6</v>
      </c>
      <c r="J47" s="7">
        <f t="shared" si="15"/>
        <v>1000</v>
      </c>
      <c r="K47" s="119">
        <f t="shared" si="16"/>
        <v>1190</v>
      </c>
      <c r="L47" s="80"/>
      <c r="M47" s="92"/>
      <c r="N47" s="110">
        <f t="shared" si="17"/>
        <v>1190</v>
      </c>
      <c r="O47" s="92"/>
      <c r="P47" s="92"/>
      <c r="Q47" s="92"/>
      <c r="R47" s="92"/>
      <c r="S47" s="92"/>
      <c r="T47" s="92"/>
      <c r="U47" s="92"/>
      <c r="V47" s="92"/>
      <c r="W47" s="93"/>
      <c r="X47" s="144"/>
      <c r="Y47" s="144">
        <v>47.6</v>
      </c>
    </row>
    <row r="48" spans="1:25" ht="82.5" x14ac:dyDescent="0.3">
      <c r="A48" s="108">
        <v>45</v>
      </c>
      <c r="B48" s="94" t="s">
        <v>182</v>
      </c>
      <c r="C48" s="44" t="s">
        <v>183</v>
      </c>
      <c r="D48" s="80" t="s">
        <v>5</v>
      </c>
      <c r="E48" s="48" t="s">
        <v>111</v>
      </c>
      <c r="F48" s="84" t="s">
        <v>69</v>
      </c>
      <c r="G48" s="86">
        <v>14</v>
      </c>
      <c r="H48" s="85">
        <f t="shared" si="13"/>
        <v>23</v>
      </c>
      <c r="I48" s="7">
        <f t="shared" si="14"/>
        <v>4.37</v>
      </c>
      <c r="J48" s="7">
        <f t="shared" si="15"/>
        <v>322</v>
      </c>
      <c r="K48" s="119">
        <f t="shared" si="16"/>
        <v>383.18</v>
      </c>
      <c r="L48" s="80"/>
      <c r="M48" s="92"/>
      <c r="N48" s="110">
        <f t="shared" si="17"/>
        <v>383.18</v>
      </c>
      <c r="O48" s="92"/>
      <c r="P48" s="92"/>
      <c r="Q48" s="92"/>
      <c r="R48" s="92"/>
      <c r="S48" s="92"/>
      <c r="T48" s="92"/>
      <c r="U48" s="92"/>
      <c r="V48" s="92"/>
      <c r="W48" s="93"/>
      <c r="X48" s="144"/>
      <c r="Y48" s="144">
        <v>27.37</v>
      </c>
    </row>
    <row r="49" spans="1:25" ht="82.5" x14ac:dyDescent="0.3">
      <c r="A49" s="108">
        <v>46</v>
      </c>
      <c r="B49" s="94" t="s">
        <v>131</v>
      </c>
      <c r="C49" s="44" t="s">
        <v>184</v>
      </c>
      <c r="D49" s="80" t="s">
        <v>5</v>
      </c>
      <c r="E49" s="48" t="s">
        <v>111</v>
      </c>
      <c r="F49" s="84" t="s">
        <v>69</v>
      </c>
      <c r="G49" s="86">
        <v>14</v>
      </c>
      <c r="H49" s="85">
        <f t="shared" si="13"/>
        <v>20.28</v>
      </c>
      <c r="I49" s="7">
        <f t="shared" si="14"/>
        <v>3.85</v>
      </c>
      <c r="J49" s="7">
        <f t="shared" si="15"/>
        <v>283.92</v>
      </c>
      <c r="K49" s="119">
        <f t="shared" si="16"/>
        <v>337.86</v>
      </c>
      <c r="L49" s="80"/>
      <c r="M49" s="92"/>
      <c r="N49" s="110">
        <f t="shared" si="17"/>
        <v>337.86</v>
      </c>
      <c r="O49" s="92"/>
      <c r="P49" s="92"/>
      <c r="Q49" s="92"/>
      <c r="R49" s="92"/>
      <c r="S49" s="92"/>
      <c r="T49" s="92"/>
      <c r="U49" s="92"/>
      <c r="V49" s="92"/>
      <c r="W49" s="93"/>
      <c r="X49" s="144"/>
      <c r="Y49" s="144">
        <v>24.13</v>
      </c>
    </row>
    <row r="50" spans="1:25" ht="83.25" thickBot="1" x14ac:dyDescent="0.35">
      <c r="A50" s="108">
        <v>47</v>
      </c>
      <c r="B50" s="95" t="s">
        <v>132</v>
      </c>
      <c r="C50" s="61" t="s">
        <v>185</v>
      </c>
      <c r="D50" s="111" t="s">
        <v>5</v>
      </c>
      <c r="E50" s="120" t="s">
        <v>111</v>
      </c>
      <c r="F50" s="129" t="s">
        <v>69</v>
      </c>
      <c r="G50" s="87">
        <v>1</v>
      </c>
      <c r="H50" s="133">
        <f t="shared" si="13"/>
        <v>2941.17</v>
      </c>
      <c r="I50" s="20">
        <f t="shared" si="14"/>
        <v>558.82000000000005</v>
      </c>
      <c r="J50" s="20">
        <f t="shared" si="15"/>
        <v>2941.17</v>
      </c>
      <c r="K50" s="121">
        <f t="shared" si="16"/>
        <v>3499.99</v>
      </c>
      <c r="L50" s="80"/>
      <c r="M50" s="92"/>
      <c r="N50" s="110">
        <f t="shared" si="17"/>
        <v>3499.99</v>
      </c>
      <c r="O50" s="92"/>
      <c r="P50" s="92"/>
      <c r="Q50" s="92"/>
      <c r="R50" s="92"/>
      <c r="S50" s="92"/>
      <c r="T50" s="92"/>
      <c r="U50" s="92"/>
      <c r="V50" s="92"/>
      <c r="W50" s="93"/>
      <c r="X50" s="144"/>
      <c r="Y50" s="144">
        <v>3499.99</v>
      </c>
    </row>
    <row r="51" spans="1:25" s="1" customFormat="1" ht="18.75" thickBot="1" x14ac:dyDescent="0.4">
      <c r="A51" s="172" t="s">
        <v>52</v>
      </c>
      <c r="B51" s="173"/>
      <c r="C51" s="173"/>
      <c r="D51" s="173"/>
      <c r="E51" s="173"/>
      <c r="F51" s="173"/>
      <c r="G51" s="173"/>
      <c r="H51" s="173"/>
      <c r="I51" s="174"/>
      <c r="J51" s="112">
        <f t="shared" ref="J51:W51" si="18">SUM(J4:J50)</f>
        <v>89000.639999999985</v>
      </c>
      <c r="K51" s="112">
        <f t="shared" si="18"/>
        <v>110975.26000000001</v>
      </c>
      <c r="L51" s="97">
        <f t="shared" si="18"/>
        <v>0</v>
      </c>
      <c r="M51" s="97">
        <f t="shared" si="18"/>
        <v>0</v>
      </c>
      <c r="N51" s="97">
        <f t="shared" si="18"/>
        <v>104025.26000000001</v>
      </c>
      <c r="O51" s="97">
        <f t="shared" si="18"/>
        <v>1390</v>
      </c>
      <c r="P51" s="97">
        <f t="shared" si="18"/>
        <v>1390</v>
      </c>
      <c r="Q51" s="97">
        <f t="shared" si="18"/>
        <v>1390</v>
      </c>
      <c r="R51" s="97">
        <f t="shared" si="18"/>
        <v>1390</v>
      </c>
      <c r="S51" s="97">
        <f t="shared" si="18"/>
        <v>1390</v>
      </c>
      <c r="T51" s="97">
        <f t="shared" si="18"/>
        <v>0</v>
      </c>
      <c r="U51" s="97">
        <f t="shared" si="18"/>
        <v>0</v>
      </c>
      <c r="V51" s="97">
        <f t="shared" si="18"/>
        <v>0</v>
      </c>
      <c r="W51" s="97">
        <f t="shared" si="18"/>
        <v>0</v>
      </c>
      <c r="X51" s="149">
        <f>SUM(L51:W51)</f>
        <v>110975.26000000001</v>
      </c>
      <c r="Y51" s="150"/>
    </row>
    <row r="52" spans="1:25" ht="15.75" customHeight="1" x14ac:dyDescent="0.3">
      <c r="A52" s="170" t="s">
        <v>54</v>
      </c>
      <c r="B52" s="171"/>
      <c r="C52" s="171"/>
      <c r="D52" s="171"/>
      <c r="E52" s="171"/>
      <c r="F52" s="171"/>
      <c r="G52" s="171"/>
      <c r="H52" s="171"/>
      <c r="I52" s="171"/>
      <c r="J52" s="171"/>
      <c r="K52" s="171"/>
      <c r="L52" s="98"/>
      <c r="M52" s="99"/>
      <c r="N52" s="99"/>
      <c r="O52" s="99"/>
      <c r="P52" s="99"/>
      <c r="Q52" s="99"/>
      <c r="R52" s="99"/>
      <c r="S52" s="99"/>
      <c r="T52" s="99"/>
      <c r="U52" s="99"/>
      <c r="V52" s="99"/>
      <c r="W52" s="100"/>
      <c r="X52" s="144"/>
      <c r="Y52" s="144"/>
    </row>
    <row r="53" spans="1:25" ht="18" x14ac:dyDescent="0.3">
      <c r="A53" s="83">
        <v>48</v>
      </c>
      <c r="B53" s="51" t="s">
        <v>61</v>
      </c>
      <c r="C53" s="51" t="s">
        <v>200</v>
      </c>
      <c r="D53" s="92" t="s">
        <v>1</v>
      </c>
      <c r="E53" s="48" t="s">
        <v>111</v>
      </c>
      <c r="F53" s="128" t="s">
        <v>63</v>
      </c>
      <c r="G53" s="135">
        <v>3</v>
      </c>
      <c r="H53" s="131">
        <v>398</v>
      </c>
      <c r="I53" s="113">
        <v>0</v>
      </c>
      <c r="J53" s="113">
        <f>H53</f>
        <v>398</v>
      </c>
      <c r="K53" s="122">
        <f>H53*G53</f>
        <v>1194</v>
      </c>
      <c r="L53" s="79"/>
      <c r="M53" s="101"/>
      <c r="N53" s="101"/>
      <c r="O53" s="101"/>
      <c r="P53" s="101"/>
      <c r="Q53" s="101"/>
      <c r="R53" s="101"/>
      <c r="S53" s="101"/>
      <c r="T53" s="101"/>
      <c r="U53" s="101">
        <f>J53</f>
        <v>398</v>
      </c>
      <c r="V53" s="101">
        <f>U53</f>
        <v>398</v>
      </c>
      <c r="W53" s="101">
        <f>V53</f>
        <v>398</v>
      </c>
      <c r="X53" s="144"/>
      <c r="Y53" s="144"/>
    </row>
    <row r="54" spans="1:25" ht="49.5" x14ac:dyDescent="0.3">
      <c r="A54" s="83">
        <v>49</v>
      </c>
      <c r="B54" s="80" t="s">
        <v>64</v>
      </c>
      <c r="C54" s="51" t="s">
        <v>200</v>
      </c>
      <c r="D54" s="92" t="s">
        <v>2</v>
      </c>
      <c r="E54" s="48" t="s">
        <v>111</v>
      </c>
      <c r="F54" s="128" t="s">
        <v>63</v>
      </c>
      <c r="G54" s="135">
        <v>3</v>
      </c>
      <c r="H54" s="131">
        <f>695-398</f>
        <v>297</v>
      </c>
      <c r="I54" s="113">
        <v>0</v>
      </c>
      <c r="J54" s="113">
        <f t="shared" ref="J54:J56" si="19">H54</f>
        <v>297</v>
      </c>
      <c r="K54" s="122">
        <f t="shared" ref="K54:K56" si="20">H54*G54</f>
        <v>891</v>
      </c>
      <c r="L54" s="80"/>
      <c r="M54" s="92"/>
      <c r="N54" s="92"/>
      <c r="O54" s="92"/>
      <c r="P54" s="92"/>
      <c r="Q54" s="92"/>
      <c r="R54" s="92"/>
      <c r="S54" s="92"/>
      <c r="T54" s="92"/>
      <c r="U54" s="101">
        <f t="shared" ref="U54:U56" si="21">J54</f>
        <v>297</v>
      </c>
      <c r="V54" s="101">
        <f t="shared" ref="V54:W56" si="22">U54</f>
        <v>297</v>
      </c>
      <c r="W54" s="101">
        <f t="shared" si="22"/>
        <v>297</v>
      </c>
      <c r="X54" s="144"/>
      <c r="Y54" s="144"/>
    </row>
    <row r="55" spans="1:25" ht="18" x14ac:dyDescent="0.3">
      <c r="A55" s="83">
        <v>50</v>
      </c>
      <c r="B55" s="51" t="s">
        <v>65</v>
      </c>
      <c r="C55" s="51" t="s">
        <v>200</v>
      </c>
      <c r="D55" s="92" t="s">
        <v>1</v>
      </c>
      <c r="E55" s="48" t="s">
        <v>111</v>
      </c>
      <c r="F55" s="128" t="s">
        <v>63</v>
      </c>
      <c r="G55" s="135">
        <v>3</v>
      </c>
      <c r="H55" s="131">
        <v>398</v>
      </c>
      <c r="I55" s="113">
        <v>0</v>
      </c>
      <c r="J55" s="113">
        <f t="shared" si="19"/>
        <v>398</v>
      </c>
      <c r="K55" s="122">
        <f t="shared" si="20"/>
        <v>1194</v>
      </c>
      <c r="L55" s="80"/>
      <c r="M55" s="92"/>
      <c r="N55" s="92"/>
      <c r="O55" s="92"/>
      <c r="P55" s="92"/>
      <c r="Q55" s="92"/>
      <c r="R55" s="92"/>
      <c r="S55" s="92"/>
      <c r="T55" s="92"/>
      <c r="U55" s="101">
        <f t="shared" si="21"/>
        <v>398</v>
      </c>
      <c r="V55" s="101">
        <f t="shared" si="22"/>
        <v>398</v>
      </c>
      <c r="W55" s="101">
        <f t="shared" si="22"/>
        <v>398</v>
      </c>
      <c r="X55" s="144"/>
      <c r="Y55" s="144"/>
    </row>
    <row r="56" spans="1:25" ht="50.25" thickBot="1" x14ac:dyDescent="0.35">
      <c r="A56" s="83">
        <v>51</v>
      </c>
      <c r="B56" s="80" t="s">
        <v>66</v>
      </c>
      <c r="C56" s="51" t="s">
        <v>200</v>
      </c>
      <c r="D56" s="92" t="s">
        <v>2</v>
      </c>
      <c r="E56" s="48" t="s">
        <v>111</v>
      </c>
      <c r="F56" s="128" t="s">
        <v>63</v>
      </c>
      <c r="G56" s="135">
        <v>3</v>
      </c>
      <c r="H56" s="131">
        <v>297</v>
      </c>
      <c r="I56" s="113">
        <v>0</v>
      </c>
      <c r="J56" s="113">
        <f t="shared" si="19"/>
        <v>297</v>
      </c>
      <c r="K56" s="122">
        <f t="shared" si="20"/>
        <v>891</v>
      </c>
      <c r="L56" s="80"/>
      <c r="M56" s="92"/>
      <c r="N56" s="92"/>
      <c r="O56" s="92"/>
      <c r="P56" s="92"/>
      <c r="Q56" s="92"/>
      <c r="R56" s="92"/>
      <c r="S56" s="92"/>
      <c r="T56" s="92"/>
      <c r="U56" s="101">
        <f t="shared" si="21"/>
        <v>297</v>
      </c>
      <c r="V56" s="101">
        <f t="shared" si="22"/>
        <v>297</v>
      </c>
      <c r="W56" s="101">
        <f t="shared" si="22"/>
        <v>297</v>
      </c>
      <c r="X56" s="144"/>
      <c r="Y56" s="144"/>
    </row>
    <row r="57" spans="1:25" ht="50.25" thickBot="1" x14ac:dyDescent="0.35">
      <c r="A57" s="83">
        <v>52</v>
      </c>
      <c r="B57" s="114" t="s">
        <v>186</v>
      </c>
      <c r="C57" s="115" t="s">
        <v>187</v>
      </c>
      <c r="D57" s="114" t="s">
        <v>4</v>
      </c>
      <c r="E57" s="116" t="s">
        <v>111</v>
      </c>
      <c r="F57" s="136" t="s">
        <v>69</v>
      </c>
      <c r="G57" s="138">
        <v>1</v>
      </c>
      <c r="H57" s="137">
        <v>8133.01</v>
      </c>
      <c r="I57" s="117">
        <v>0</v>
      </c>
      <c r="J57" s="117">
        <f>H57</f>
        <v>8133.01</v>
      </c>
      <c r="K57" s="118">
        <f>J57</f>
        <v>8133.01</v>
      </c>
      <c r="L57" s="80"/>
      <c r="M57" s="92"/>
      <c r="N57" s="92"/>
      <c r="O57" s="92"/>
      <c r="P57" s="92"/>
      <c r="Q57" s="92"/>
      <c r="R57" s="92"/>
      <c r="S57" s="92"/>
      <c r="T57" s="92"/>
      <c r="U57" s="110">
        <f>K57</f>
        <v>8133.01</v>
      </c>
      <c r="V57" s="92"/>
      <c r="W57" s="93"/>
      <c r="X57" s="144"/>
      <c r="Y57" s="144"/>
    </row>
    <row r="58" spans="1:25" s="159" customFormat="1" ht="82.5" x14ac:dyDescent="0.3">
      <c r="A58" s="83">
        <v>53</v>
      </c>
      <c r="B58" s="160" t="s">
        <v>188</v>
      </c>
      <c r="C58" s="161" t="s">
        <v>194</v>
      </c>
      <c r="D58" s="153" t="s">
        <v>5</v>
      </c>
      <c r="E58" s="48" t="s">
        <v>111</v>
      </c>
      <c r="F58" s="136" t="s">
        <v>69</v>
      </c>
      <c r="G58" s="154">
        <v>1</v>
      </c>
      <c r="H58" s="85">
        <f>ROUND(Y58/1.19,2)</f>
        <v>336.13</v>
      </c>
      <c r="I58" s="7">
        <f t="shared" ref="I58:I60" si="23">ROUND(H58*0.19,2)</f>
        <v>63.86</v>
      </c>
      <c r="J58" s="7">
        <f t="shared" ref="J58:J60" si="24">G58*H58</f>
        <v>336.13</v>
      </c>
      <c r="K58" s="119">
        <f t="shared" ref="K58:K60" si="25">ROUND(G58*H58*1.19,2)</f>
        <v>399.99</v>
      </c>
      <c r="L58" s="153"/>
      <c r="M58" s="155"/>
      <c r="N58" s="156"/>
      <c r="O58" s="155"/>
      <c r="P58" s="155"/>
      <c r="Q58" s="155"/>
      <c r="R58" s="155"/>
      <c r="S58" s="155"/>
      <c r="T58" s="155"/>
      <c r="U58" s="156">
        <f>K58</f>
        <v>399.99</v>
      </c>
      <c r="V58" s="155"/>
      <c r="W58" s="157"/>
      <c r="X58" s="158"/>
      <c r="Y58" s="158">
        <v>400</v>
      </c>
    </row>
    <row r="59" spans="1:25" s="159" customFormat="1" ht="83.25" thickBot="1" x14ac:dyDescent="0.35">
      <c r="A59" s="83">
        <v>54</v>
      </c>
      <c r="B59" s="160" t="s">
        <v>189</v>
      </c>
      <c r="C59" s="161" t="s">
        <v>196</v>
      </c>
      <c r="D59" s="153" t="s">
        <v>5</v>
      </c>
      <c r="E59" s="48" t="s">
        <v>111</v>
      </c>
      <c r="F59" s="84" t="s">
        <v>69</v>
      </c>
      <c r="G59" s="154">
        <v>1</v>
      </c>
      <c r="H59" s="85">
        <f t="shared" ref="H59:H60" si="26">ROUND(Y59/1.19,2)</f>
        <v>252.1</v>
      </c>
      <c r="I59" s="7">
        <f t="shared" si="23"/>
        <v>47.9</v>
      </c>
      <c r="J59" s="7">
        <f t="shared" si="24"/>
        <v>252.1</v>
      </c>
      <c r="K59" s="119">
        <f t="shared" si="25"/>
        <v>300</v>
      </c>
      <c r="L59" s="153"/>
      <c r="M59" s="155"/>
      <c r="N59" s="156"/>
      <c r="O59" s="155"/>
      <c r="P59" s="155"/>
      <c r="Q59" s="155"/>
      <c r="R59" s="155"/>
      <c r="S59" s="155"/>
      <c r="T59" s="155"/>
      <c r="U59" s="156">
        <f t="shared" ref="U59:U60" si="27">K59</f>
        <v>300</v>
      </c>
      <c r="V59" s="155"/>
      <c r="W59" s="157"/>
      <c r="X59" s="158"/>
      <c r="Y59" s="158">
        <v>300</v>
      </c>
    </row>
    <row r="60" spans="1:25" s="159" customFormat="1" ht="82.5" x14ac:dyDescent="0.3">
      <c r="A60" s="83">
        <v>55</v>
      </c>
      <c r="B60" s="160" t="s">
        <v>136</v>
      </c>
      <c r="C60" s="161" t="s">
        <v>193</v>
      </c>
      <c r="D60" s="153" t="s">
        <v>5</v>
      </c>
      <c r="E60" s="48" t="s">
        <v>111</v>
      </c>
      <c r="F60" s="136" t="s">
        <v>69</v>
      </c>
      <c r="G60" s="154">
        <v>1</v>
      </c>
      <c r="H60" s="85">
        <f t="shared" si="26"/>
        <v>5798.32</v>
      </c>
      <c r="I60" s="7">
        <f t="shared" si="23"/>
        <v>1101.68</v>
      </c>
      <c r="J60" s="7">
        <f t="shared" si="24"/>
        <v>5798.32</v>
      </c>
      <c r="K60" s="119">
        <f t="shared" si="25"/>
        <v>6900</v>
      </c>
      <c r="L60" s="153"/>
      <c r="M60" s="155"/>
      <c r="N60" s="156"/>
      <c r="O60" s="155"/>
      <c r="P60" s="155"/>
      <c r="Q60" s="155"/>
      <c r="R60" s="155"/>
      <c r="S60" s="155"/>
      <c r="T60" s="155"/>
      <c r="U60" s="156">
        <f t="shared" si="27"/>
        <v>6900</v>
      </c>
      <c r="V60" s="155"/>
      <c r="W60" s="157"/>
      <c r="X60" s="158"/>
      <c r="Y60" s="158">
        <v>6900</v>
      </c>
    </row>
    <row r="61" spans="1:25" ht="82.5" x14ac:dyDescent="0.3">
      <c r="A61" s="83">
        <v>56</v>
      </c>
      <c r="B61" s="94" t="s">
        <v>141</v>
      </c>
      <c r="C61" s="44" t="s">
        <v>140</v>
      </c>
      <c r="D61" s="80" t="s">
        <v>5</v>
      </c>
      <c r="E61" s="48" t="s">
        <v>111</v>
      </c>
      <c r="F61" s="84" t="s">
        <v>69</v>
      </c>
      <c r="G61" s="86">
        <v>50</v>
      </c>
      <c r="H61" s="85">
        <v>170.5</v>
      </c>
      <c r="I61" s="7">
        <v>32.4</v>
      </c>
      <c r="J61" s="7">
        <f>G61*H61</f>
        <v>8525</v>
      </c>
      <c r="K61" s="119">
        <f t="shared" ref="K61" si="28">ROUND(G61*H61*1.19,2)</f>
        <v>10144.75</v>
      </c>
      <c r="L61" s="80"/>
      <c r="M61" s="92"/>
      <c r="N61" s="92"/>
      <c r="O61" s="92"/>
      <c r="P61" s="92"/>
      <c r="Q61" s="92"/>
      <c r="R61" s="92"/>
      <c r="S61" s="92"/>
      <c r="T61" s="92"/>
      <c r="U61" s="92"/>
      <c r="V61" s="110">
        <f>K61</f>
        <v>10144.75</v>
      </c>
      <c r="W61" s="93"/>
      <c r="X61" s="144"/>
      <c r="Y61" s="144"/>
    </row>
    <row r="62" spans="1:25" ht="82.5" x14ac:dyDescent="0.3">
      <c r="A62" s="83">
        <v>57</v>
      </c>
      <c r="B62" s="142" t="s">
        <v>121</v>
      </c>
      <c r="C62" s="123" t="s">
        <v>177</v>
      </c>
      <c r="D62" s="80" t="s">
        <v>5</v>
      </c>
      <c r="E62" s="48" t="s">
        <v>111</v>
      </c>
      <c r="F62" s="84" t="s">
        <v>69</v>
      </c>
      <c r="G62" s="86">
        <v>50</v>
      </c>
      <c r="H62" s="85">
        <v>3.6</v>
      </c>
      <c r="I62" s="7">
        <v>0.68</v>
      </c>
      <c r="J62" s="7">
        <f>G62*H62</f>
        <v>180</v>
      </c>
      <c r="K62" s="119">
        <f>G62*(H62+I62)</f>
        <v>214</v>
      </c>
      <c r="L62" s="79"/>
      <c r="M62" s="101"/>
      <c r="N62" s="101"/>
      <c r="O62" s="101"/>
      <c r="P62" s="101"/>
      <c r="Q62" s="101"/>
      <c r="R62" s="101"/>
      <c r="S62" s="101"/>
      <c r="T62" s="101"/>
      <c r="U62" s="101"/>
      <c r="V62" s="109">
        <f>K62</f>
        <v>214</v>
      </c>
      <c r="W62" s="102"/>
      <c r="X62" s="144"/>
      <c r="Y62" s="144"/>
    </row>
    <row r="63" spans="1:25" ht="82.5" x14ac:dyDescent="0.3">
      <c r="A63" s="83">
        <v>58</v>
      </c>
      <c r="B63" s="142" t="s">
        <v>122</v>
      </c>
      <c r="C63" s="123" t="s">
        <v>177</v>
      </c>
      <c r="D63" s="80" t="s">
        <v>5</v>
      </c>
      <c r="E63" s="48" t="s">
        <v>111</v>
      </c>
      <c r="F63" s="84" t="s">
        <v>69</v>
      </c>
      <c r="G63" s="86">
        <v>50</v>
      </c>
      <c r="H63" s="85">
        <v>3.26</v>
      </c>
      <c r="I63" s="7">
        <v>0.62</v>
      </c>
      <c r="J63" s="7">
        <f t="shared" ref="J63:J70" si="29">G63*H63</f>
        <v>163</v>
      </c>
      <c r="K63" s="119">
        <f t="shared" ref="K63:K70" si="30">G63*(H63+I63)</f>
        <v>194</v>
      </c>
      <c r="L63" s="79"/>
      <c r="M63" s="101"/>
      <c r="N63" s="101"/>
      <c r="O63" s="101"/>
      <c r="P63" s="101"/>
      <c r="Q63" s="101"/>
      <c r="R63" s="101"/>
      <c r="S63" s="101"/>
      <c r="T63" s="101"/>
      <c r="U63" s="101"/>
      <c r="V63" s="109">
        <f t="shared" ref="V63:V70" si="31">K63</f>
        <v>194</v>
      </c>
      <c r="W63" s="102"/>
      <c r="X63" s="144"/>
      <c r="Y63" s="144"/>
    </row>
    <row r="64" spans="1:25" ht="82.5" x14ac:dyDescent="0.3">
      <c r="A64" s="83">
        <v>59</v>
      </c>
      <c r="B64" s="142" t="s">
        <v>123</v>
      </c>
      <c r="C64" s="123" t="s">
        <v>178</v>
      </c>
      <c r="D64" s="80" t="s">
        <v>5</v>
      </c>
      <c r="E64" s="48" t="s">
        <v>111</v>
      </c>
      <c r="F64" s="84" t="s">
        <v>69</v>
      </c>
      <c r="G64" s="86">
        <v>50</v>
      </c>
      <c r="H64" s="85">
        <v>8.3000000000000007</v>
      </c>
      <c r="I64" s="7">
        <v>1.58</v>
      </c>
      <c r="J64" s="7">
        <f t="shared" si="29"/>
        <v>415.00000000000006</v>
      </c>
      <c r="K64" s="119">
        <f t="shared" si="30"/>
        <v>494.00000000000006</v>
      </c>
      <c r="L64" s="79"/>
      <c r="M64" s="101"/>
      <c r="N64" s="101"/>
      <c r="O64" s="101"/>
      <c r="P64" s="101"/>
      <c r="Q64" s="101"/>
      <c r="R64" s="101"/>
      <c r="S64" s="101"/>
      <c r="T64" s="101"/>
      <c r="U64" s="101"/>
      <c r="V64" s="109">
        <f t="shared" si="31"/>
        <v>494.00000000000006</v>
      </c>
      <c r="W64" s="102"/>
      <c r="X64" s="144"/>
      <c r="Y64" s="144"/>
    </row>
    <row r="65" spans="1:25" ht="82.5" x14ac:dyDescent="0.3">
      <c r="A65" s="83">
        <v>60</v>
      </c>
      <c r="B65" s="142" t="s">
        <v>124</v>
      </c>
      <c r="C65" s="123" t="s">
        <v>177</v>
      </c>
      <c r="D65" s="80" t="s">
        <v>5</v>
      </c>
      <c r="E65" s="48" t="s">
        <v>111</v>
      </c>
      <c r="F65" s="84" t="s">
        <v>69</v>
      </c>
      <c r="G65" s="86">
        <v>50</v>
      </c>
      <c r="H65" s="85">
        <v>4.0999999999999996</v>
      </c>
      <c r="I65" s="7">
        <v>0.78</v>
      </c>
      <c r="J65" s="7">
        <f t="shared" si="29"/>
        <v>204.99999999999997</v>
      </c>
      <c r="K65" s="119">
        <f t="shared" si="30"/>
        <v>244</v>
      </c>
      <c r="L65" s="79"/>
      <c r="M65" s="101"/>
      <c r="N65" s="101"/>
      <c r="O65" s="101"/>
      <c r="P65" s="101"/>
      <c r="Q65" s="101"/>
      <c r="R65" s="101"/>
      <c r="S65" s="101"/>
      <c r="T65" s="101"/>
      <c r="U65" s="101"/>
      <c r="V65" s="109">
        <f t="shared" si="31"/>
        <v>244</v>
      </c>
      <c r="W65" s="102"/>
      <c r="X65" s="144"/>
      <c r="Y65" s="144"/>
    </row>
    <row r="66" spans="1:25" ht="82.5" x14ac:dyDescent="0.3">
      <c r="A66" s="83">
        <v>61</v>
      </c>
      <c r="B66" s="142" t="s">
        <v>125</v>
      </c>
      <c r="C66" s="123" t="s">
        <v>177</v>
      </c>
      <c r="D66" s="80" t="s">
        <v>5</v>
      </c>
      <c r="E66" s="48" t="s">
        <v>111</v>
      </c>
      <c r="F66" s="84" t="s">
        <v>69</v>
      </c>
      <c r="G66" s="86">
        <v>50</v>
      </c>
      <c r="H66" s="85">
        <v>4.0999999999999996</v>
      </c>
      <c r="I66" s="7">
        <v>0.78</v>
      </c>
      <c r="J66" s="7">
        <f t="shared" si="29"/>
        <v>204.99999999999997</v>
      </c>
      <c r="K66" s="119">
        <f t="shared" si="30"/>
        <v>244</v>
      </c>
      <c r="L66" s="79"/>
      <c r="M66" s="101"/>
      <c r="N66" s="101"/>
      <c r="O66" s="101"/>
      <c r="P66" s="101"/>
      <c r="Q66" s="101"/>
      <c r="R66" s="101"/>
      <c r="S66" s="101"/>
      <c r="T66" s="101"/>
      <c r="U66" s="101"/>
      <c r="V66" s="109">
        <f t="shared" si="31"/>
        <v>244</v>
      </c>
      <c r="W66" s="102"/>
      <c r="X66" s="144"/>
      <c r="Y66" s="144"/>
    </row>
    <row r="67" spans="1:25" ht="82.5" x14ac:dyDescent="0.3">
      <c r="A67" s="83">
        <v>62</v>
      </c>
      <c r="B67" s="142" t="s">
        <v>126</v>
      </c>
      <c r="C67" s="123" t="s">
        <v>179</v>
      </c>
      <c r="D67" s="80" t="s">
        <v>5</v>
      </c>
      <c r="E67" s="48" t="s">
        <v>111</v>
      </c>
      <c r="F67" s="84" t="s">
        <v>69</v>
      </c>
      <c r="G67" s="86">
        <v>50</v>
      </c>
      <c r="H67" s="85">
        <v>4.8099999999999996</v>
      </c>
      <c r="I67" s="7">
        <v>0.91</v>
      </c>
      <c r="J67" s="7">
        <f t="shared" si="29"/>
        <v>240.49999999999997</v>
      </c>
      <c r="K67" s="119">
        <f t="shared" si="30"/>
        <v>286</v>
      </c>
      <c r="L67" s="79"/>
      <c r="M67" s="101"/>
      <c r="N67" s="101"/>
      <c r="O67" s="101"/>
      <c r="P67" s="101"/>
      <c r="Q67" s="101"/>
      <c r="R67" s="101"/>
      <c r="S67" s="101"/>
      <c r="T67" s="101"/>
      <c r="U67" s="101"/>
      <c r="V67" s="109">
        <f t="shared" si="31"/>
        <v>286</v>
      </c>
      <c r="W67" s="102"/>
      <c r="X67" s="144"/>
      <c r="Y67" s="144"/>
    </row>
    <row r="68" spans="1:25" ht="82.5" x14ac:dyDescent="0.3">
      <c r="A68" s="83">
        <v>63</v>
      </c>
      <c r="B68" s="142" t="s">
        <v>127</v>
      </c>
      <c r="C68" s="123" t="s">
        <v>177</v>
      </c>
      <c r="D68" s="80" t="s">
        <v>5</v>
      </c>
      <c r="E68" s="48" t="s">
        <v>111</v>
      </c>
      <c r="F68" s="84" t="s">
        <v>69</v>
      </c>
      <c r="G68" s="86">
        <v>50</v>
      </c>
      <c r="H68" s="85">
        <v>4.8099999999999996</v>
      </c>
      <c r="I68" s="7">
        <v>0.91</v>
      </c>
      <c r="J68" s="7">
        <f t="shared" si="29"/>
        <v>240.49999999999997</v>
      </c>
      <c r="K68" s="119">
        <f t="shared" si="30"/>
        <v>286</v>
      </c>
      <c r="L68" s="79"/>
      <c r="M68" s="101"/>
      <c r="N68" s="101"/>
      <c r="O68" s="101"/>
      <c r="P68" s="101"/>
      <c r="Q68" s="101"/>
      <c r="R68" s="101"/>
      <c r="S68" s="101"/>
      <c r="T68" s="101"/>
      <c r="U68" s="101"/>
      <c r="V68" s="109">
        <f t="shared" si="31"/>
        <v>286</v>
      </c>
      <c r="W68" s="102"/>
      <c r="X68" s="144"/>
      <c r="Y68" s="144"/>
    </row>
    <row r="69" spans="1:25" ht="82.5" x14ac:dyDescent="0.3">
      <c r="A69" s="83">
        <v>64</v>
      </c>
      <c r="B69" s="142" t="s">
        <v>128</v>
      </c>
      <c r="C69" s="123" t="s">
        <v>180</v>
      </c>
      <c r="D69" s="80" t="s">
        <v>5</v>
      </c>
      <c r="E69" s="48" t="s">
        <v>111</v>
      </c>
      <c r="F69" s="84" t="s">
        <v>69</v>
      </c>
      <c r="G69" s="86">
        <v>50</v>
      </c>
      <c r="H69" s="85">
        <v>7.9</v>
      </c>
      <c r="I69" s="7">
        <v>1.5</v>
      </c>
      <c r="J69" s="7">
        <f t="shared" si="29"/>
        <v>395</v>
      </c>
      <c r="K69" s="119">
        <f t="shared" si="30"/>
        <v>470</v>
      </c>
      <c r="L69" s="79"/>
      <c r="M69" s="101"/>
      <c r="N69" s="101"/>
      <c r="O69" s="101"/>
      <c r="P69" s="101"/>
      <c r="Q69" s="101"/>
      <c r="R69" s="101"/>
      <c r="S69" s="101"/>
      <c r="T69" s="101"/>
      <c r="U69" s="101"/>
      <c r="V69" s="109">
        <f t="shared" si="31"/>
        <v>470</v>
      </c>
      <c r="W69" s="102"/>
      <c r="X69" s="144"/>
      <c r="Y69" s="144"/>
    </row>
    <row r="70" spans="1:25" ht="82.5" x14ac:dyDescent="0.3">
      <c r="A70" s="83">
        <v>65</v>
      </c>
      <c r="B70" s="142" t="s">
        <v>129</v>
      </c>
      <c r="C70" s="123" t="s">
        <v>177</v>
      </c>
      <c r="D70" s="80" t="s">
        <v>5</v>
      </c>
      <c r="E70" s="48" t="s">
        <v>111</v>
      </c>
      <c r="F70" s="84" t="s">
        <v>69</v>
      </c>
      <c r="G70" s="86">
        <v>50</v>
      </c>
      <c r="H70" s="85">
        <v>3.9</v>
      </c>
      <c r="I70" s="7">
        <v>0.74</v>
      </c>
      <c r="J70" s="7">
        <f t="shared" si="29"/>
        <v>195</v>
      </c>
      <c r="K70" s="119">
        <f t="shared" si="30"/>
        <v>231.99999999999997</v>
      </c>
      <c r="L70" s="79"/>
      <c r="M70" s="101"/>
      <c r="N70" s="101"/>
      <c r="O70" s="101"/>
      <c r="P70" s="101"/>
      <c r="Q70" s="101"/>
      <c r="R70" s="101"/>
      <c r="S70" s="101"/>
      <c r="T70" s="101"/>
      <c r="U70" s="101"/>
      <c r="V70" s="109">
        <f t="shared" si="31"/>
        <v>231.99999999999997</v>
      </c>
      <c r="W70" s="102"/>
      <c r="X70" s="144"/>
      <c r="Y70" s="144"/>
    </row>
    <row r="71" spans="1:25" ht="33.75" thickBot="1" x14ac:dyDescent="0.35">
      <c r="A71" s="83">
        <v>66</v>
      </c>
      <c r="B71" s="142" t="s">
        <v>197</v>
      </c>
      <c r="C71" s="142" t="s">
        <v>198</v>
      </c>
      <c r="D71" s="92" t="s">
        <v>14</v>
      </c>
      <c r="E71" s="48" t="s">
        <v>111</v>
      </c>
      <c r="F71" s="84" t="s">
        <v>69</v>
      </c>
      <c r="G71" s="86">
        <v>1</v>
      </c>
      <c r="H71" s="85">
        <v>3596.64</v>
      </c>
      <c r="I71" s="7">
        <f t="shared" ref="I71" si="32">ROUND(H71*0.19,2)</f>
        <v>683.36</v>
      </c>
      <c r="J71" s="7">
        <f t="shared" ref="J71" si="33">G71*H71</f>
        <v>3596.64</v>
      </c>
      <c r="K71" s="139">
        <f t="shared" ref="K71" si="34">ROUND(G71*H71*1.19,2)</f>
        <v>4280</v>
      </c>
      <c r="L71" s="79"/>
      <c r="M71" s="101"/>
      <c r="N71" s="101"/>
      <c r="O71" s="101"/>
      <c r="P71" s="101"/>
      <c r="Q71" s="101"/>
      <c r="R71" s="101"/>
      <c r="S71" s="101"/>
      <c r="T71" s="101"/>
      <c r="U71" s="109">
        <f>K71</f>
        <v>4280</v>
      </c>
      <c r="V71" s="101"/>
      <c r="W71" s="102"/>
      <c r="X71" s="144"/>
      <c r="Y71" s="144"/>
    </row>
    <row r="72" spans="1:25" s="1" customFormat="1" ht="18.75" thickBot="1" x14ac:dyDescent="0.4">
      <c r="A72" s="180" t="s">
        <v>53</v>
      </c>
      <c r="B72" s="173"/>
      <c r="C72" s="173"/>
      <c r="D72" s="173"/>
      <c r="E72" s="173"/>
      <c r="F72" s="173"/>
      <c r="G72" s="173"/>
      <c r="H72" s="173"/>
      <c r="I72" s="174"/>
      <c r="J72" s="112">
        <f>SUM(J57:J71)</f>
        <v>28880.199999999997</v>
      </c>
      <c r="K72" s="112">
        <f>SUM(K53:K71)</f>
        <v>36991.75</v>
      </c>
      <c r="L72" s="97">
        <f>SUM(L57:L71)</f>
        <v>0</v>
      </c>
      <c r="M72" s="96">
        <f>SUM(M57:M71)</f>
        <v>0</v>
      </c>
      <c r="N72" s="96">
        <f>SUM(N57:N71)</f>
        <v>0</v>
      </c>
      <c r="O72" s="96">
        <f>SUM(O57:O71)</f>
        <v>0</v>
      </c>
      <c r="P72" s="96">
        <f>SUM(P57:P71)</f>
        <v>0</v>
      </c>
      <c r="Q72" s="96">
        <f>SUM(Q57:Q71)</f>
        <v>0</v>
      </c>
      <c r="R72" s="96">
        <f>SUM(R57:R71)</f>
        <v>0</v>
      </c>
      <c r="S72" s="96">
        <f>SUM(S57:S71)</f>
        <v>0</v>
      </c>
      <c r="T72" s="96">
        <f>SUM(T57:T71)</f>
        <v>0</v>
      </c>
      <c r="U72" s="96">
        <f>SUM(U53:U71)</f>
        <v>21403</v>
      </c>
      <c r="V72" s="96">
        <f>SUM(V53:V71)</f>
        <v>14198.75</v>
      </c>
      <c r="W72" s="96">
        <f>SUM(W53:W71)</f>
        <v>1390</v>
      </c>
      <c r="X72" s="149">
        <f>U72+V72+W72</f>
        <v>36991.75</v>
      </c>
      <c r="Y72" s="150"/>
    </row>
    <row r="73" spans="1:25" s="1" customFormat="1" ht="18.75" thickBot="1" x14ac:dyDescent="0.4">
      <c r="A73" s="175" t="s">
        <v>47</v>
      </c>
      <c r="B73" s="176"/>
      <c r="C73" s="176"/>
      <c r="D73" s="176"/>
      <c r="E73" s="176"/>
      <c r="F73" s="176"/>
      <c r="G73" s="176"/>
      <c r="H73" s="176"/>
      <c r="I73" s="177"/>
      <c r="J73" s="103">
        <f>J51+J72</f>
        <v>117880.83999999998</v>
      </c>
      <c r="K73" s="104">
        <f>K51+K72</f>
        <v>147967.01</v>
      </c>
      <c r="L73" s="103">
        <f>L51+L72</f>
        <v>0</v>
      </c>
      <c r="M73" s="104">
        <f>M51+M72</f>
        <v>0</v>
      </c>
      <c r="N73" s="104">
        <f>N51+N72</f>
        <v>104025.26000000001</v>
      </c>
      <c r="O73" s="104">
        <f>O51+O72</f>
        <v>1390</v>
      </c>
      <c r="P73" s="104">
        <f>P51+P72</f>
        <v>1390</v>
      </c>
      <c r="Q73" s="104">
        <f>Q51+Q72</f>
        <v>1390</v>
      </c>
      <c r="R73" s="104">
        <f>R51+R72</f>
        <v>1390</v>
      </c>
      <c r="S73" s="104">
        <f>S51+S72</f>
        <v>1390</v>
      </c>
      <c r="T73" s="104">
        <f>T51+T72</f>
        <v>0</v>
      </c>
      <c r="U73" s="104">
        <f>U51+U72</f>
        <v>21403</v>
      </c>
      <c r="V73" s="104">
        <f>V51+V72</f>
        <v>14198.75</v>
      </c>
      <c r="W73" s="105">
        <f>W51+W72</f>
        <v>1390</v>
      </c>
      <c r="X73" s="149">
        <f>X51+X72</f>
        <v>147967.01</v>
      </c>
      <c r="Y73" s="150"/>
    </row>
    <row r="74" spans="1:25" ht="17.25" thickBot="1" x14ac:dyDescent="0.35"/>
    <row r="75" spans="1:25" ht="27" customHeight="1" thickBot="1" x14ac:dyDescent="0.35">
      <c r="A75" s="165" t="s">
        <v>49</v>
      </c>
      <c r="B75" s="166"/>
      <c r="C75" s="166"/>
      <c r="D75" s="167"/>
      <c r="E75" s="27">
        <f>E76+E77</f>
        <v>148000</v>
      </c>
      <c r="F75" s="28" t="s">
        <v>50</v>
      </c>
      <c r="K75" s="152"/>
    </row>
    <row r="76" spans="1:25" ht="38.25" customHeight="1" x14ac:dyDescent="0.3">
      <c r="A76" s="183" t="s">
        <v>56</v>
      </c>
      <c r="B76" s="184"/>
      <c r="C76" s="184"/>
      <c r="D76" s="184"/>
      <c r="E76" s="38">
        <v>111000</v>
      </c>
      <c r="F76" s="39" t="s">
        <v>50</v>
      </c>
      <c r="K76" s="152"/>
    </row>
    <row r="77" spans="1:25" ht="69.75" customHeight="1" thickBot="1" x14ac:dyDescent="0.35">
      <c r="A77" s="163" t="s">
        <v>57</v>
      </c>
      <c r="B77" s="164"/>
      <c r="C77" s="164"/>
      <c r="D77" s="164"/>
      <c r="E77" s="40">
        <v>37000</v>
      </c>
      <c r="F77" s="41" t="s">
        <v>50</v>
      </c>
      <c r="K77" s="152"/>
      <c r="Q77" s="143"/>
    </row>
    <row r="78" spans="1:25" x14ac:dyDescent="0.3">
      <c r="K78" s="152"/>
      <c r="P78" s="143"/>
      <c r="Q78" s="143"/>
    </row>
  </sheetData>
  <mergeCells count="20">
    <mergeCell ref="J1:J2"/>
    <mergeCell ref="K1:K2"/>
    <mergeCell ref="L1:W1"/>
    <mergeCell ref="E1:E2"/>
    <mergeCell ref="F1:F2"/>
    <mergeCell ref="G1:G2"/>
    <mergeCell ref="H1:H2"/>
    <mergeCell ref="A1:A2"/>
    <mergeCell ref="A72:I72"/>
    <mergeCell ref="B1:B2"/>
    <mergeCell ref="A76:D76"/>
    <mergeCell ref="I1:I2"/>
    <mergeCell ref="C1:C2"/>
    <mergeCell ref="D1:D2"/>
    <mergeCell ref="A77:D77"/>
    <mergeCell ref="A75:D75"/>
    <mergeCell ref="A3:K3"/>
    <mergeCell ref="A52:K52"/>
    <mergeCell ref="A51:I51"/>
    <mergeCell ref="A73:I73"/>
  </mergeCells>
  <pageMargins left="0.43307086614173229" right="0.23622047244094491" top="0.35433070866141736" bottom="0.35433070866141736" header="0.31496062992125984" footer="0.31496062992125984"/>
  <pageSetup paperSize="9" scale="35" orientation="portrait" r:id="rId1"/>
  <colBreaks count="1" manualBreakCount="1">
    <brk id="23"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D4:D50 D53:D71</xm:sqref>
        </x14:dataValidation>
        <x14:dataValidation type="list" allowBlank="1" showInputMessage="1" showErrorMessage="1">
          <x14:formula1>
            <xm:f>'Cheltuieli Eligibile'!$B$40:$B$41</xm:f>
          </x14:formula1>
          <xm:sqref>E4:E50 E53:E71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pane ySplit="2" topLeftCell="A6" activePane="bottomLeft" state="frozen"/>
      <selection pane="bottomLeft" activeCell="D8" sqref="D8"/>
    </sheetView>
  </sheetViews>
  <sheetFormatPr defaultRowHeight="16.5" x14ac:dyDescent="0.3"/>
  <cols>
    <col min="1" max="1" width="5.85546875" style="2" customWidth="1"/>
    <col min="2" max="2" width="33.5703125" style="2" customWidth="1"/>
    <col min="3" max="3" width="27.7109375" style="2" bestFit="1" customWidth="1"/>
    <col min="4" max="4" width="34.85546875" style="2" customWidth="1"/>
    <col min="5" max="5" width="11.140625" style="24" customWidth="1"/>
    <col min="6" max="6" width="13.140625" style="25" customWidth="1"/>
    <col min="7" max="7" width="11.42578125" style="24" customWidth="1"/>
    <col min="8" max="8" width="13.5703125" style="26" customWidth="1"/>
    <col min="9" max="9" width="13.42578125" style="26" customWidth="1"/>
    <col min="10" max="10" width="13.5703125" style="26" customWidth="1"/>
    <col min="11" max="11" width="14.5703125" style="26" customWidth="1"/>
    <col min="12" max="12" width="12" style="2" bestFit="1" customWidth="1"/>
    <col min="13" max="22" width="10.7109375" style="2" bestFit="1" customWidth="1"/>
    <col min="23" max="23" width="12" style="2" bestFit="1" customWidth="1"/>
    <col min="24" max="16384" width="9.140625" style="2"/>
  </cols>
  <sheetData>
    <row r="1" spans="1:23" ht="16.5" customHeight="1" x14ac:dyDescent="0.3">
      <c r="A1" s="178" t="s">
        <v>48</v>
      </c>
      <c r="B1" s="181" t="s">
        <v>26</v>
      </c>
      <c r="C1" s="181" t="s">
        <v>51</v>
      </c>
      <c r="D1" s="187" t="s">
        <v>27</v>
      </c>
      <c r="E1" s="185" t="s">
        <v>31</v>
      </c>
      <c r="F1" s="185" t="s">
        <v>30</v>
      </c>
      <c r="G1" s="185" t="s">
        <v>29</v>
      </c>
      <c r="H1" s="185" t="s">
        <v>28</v>
      </c>
      <c r="I1" s="185" t="s">
        <v>32</v>
      </c>
      <c r="J1" s="185" t="s">
        <v>33</v>
      </c>
      <c r="K1" s="185" t="s">
        <v>34</v>
      </c>
      <c r="L1" s="191" t="s">
        <v>58</v>
      </c>
      <c r="M1" s="192"/>
      <c r="N1" s="192"/>
      <c r="O1" s="192"/>
      <c r="P1" s="192"/>
      <c r="Q1" s="192"/>
      <c r="R1" s="192"/>
      <c r="S1" s="192"/>
      <c r="T1" s="192"/>
      <c r="U1" s="192"/>
      <c r="V1" s="192"/>
      <c r="W1" s="193"/>
    </row>
    <row r="2" spans="1:23" ht="16.5" customHeight="1" thickBot="1" x14ac:dyDescent="0.35">
      <c r="A2" s="179"/>
      <c r="B2" s="182"/>
      <c r="C2" s="182"/>
      <c r="D2" s="188"/>
      <c r="E2" s="186"/>
      <c r="F2" s="186"/>
      <c r="G2" s="186"/>
      <c r="H2" s="186"/>
      <c r="I2" s="186"/>
      <c r="J2" s="186"/>
      <c r="K2" s="186"/>
      <c r="L2" s="29" t="s">
        <v>35</v>
      </c>
      <c r="M2" s="30" t="s">
        <v>36</v>
      </c>
      <c r="N2" s="30" t="s">
        <v>37</v>
      </c>
      <c r="O2" s="30" t="s">
        <v>38</v>
      </c>
      <c r="P2" s="30" t="s">
        <v>39</v>
      </c>
      <c r="Q2" s="30" t="s">
        <v>40</v>
      </c>
      <c r="R2" s="30" t="s">
        <v>41</v>
      </c>
      <c r="S2" s="30" t="s">
        <v>42</v>
      </c>
      <c r="T2" s="30" t="s">
        <v>43</v>
      </c>
      <c r="U2" s="30" t="s">
        <v>44</v>
      </c>
      <c r="V2" s="30" t="s">
        <v>45</v>
      </c>
      <c r="W2" s="31" t="s">
        <v>46</v>
      </c>
    </row>
    <row r="3" spans="1:23" ht="15.75" customHeight="1" x14ac:dyDescent="0.3">
      <c r="A3" s="194" t="s">
        <v>55</v>
      </c>
      <c r="B3" s="195"/>
      <c r="C3" s="195"/>
      <c r="D3" s="195"/>
      <c r="E3" s="195"/>
      <c r="F3" s="195"/>
      <c r="G3" s="195"/>
      <c r="H3" s="195"/>
      <c r="I3" s="195"/>
      <c r="J3" s="195"/>
      <c r="K3" s="195"/>
      <c r="L3" s="58"/>
      <c r="M3" s="59"/>
      <c r="N3" s="59"/>
      <c r="O3" s="59"/>
      <c r="P3" s="59"/>
      <c r="Q3" s="59"/>
      <c r="R3" s="59"/>
      <c r="S3" s="59"/>
      <c r="T3" s="59"/>
      <c r="U3" s="59"/>
      <c r="V3" s="59"/>
      <c r="W3" s="60"/>
    </row>
    <row r="4" spans="1:23" x14ac:dyDescent="0.3">
      <c r="A4" s="3">
        <v>1</v>
      </c>
      <c r="B4" s="4" t="s">
        <v>61</v>
      </c>
      <c r="C4" s="4" t="s">
        <v>62</v>
      </c>
      <c r="D4" s="5" t="s">
        <v>1</v>
      </c>
      <c r="E4" s="47" t="s">
        <v>111</v>
      </c>
      <c r="F4" s="48" t="s">
        <v>63</v>
      </c>
      <c r="G4" s="48">
        <v>12</v>
      </c>
      <c r="H4" s="7">
        <v>1500</v>
      </c>
      <c r="I4" s="7"/>
      <c r="J4" s="7">
        <f>G4*H4</f>
        <v>18000</v>
      </c>
      <c r="K4" s="7">
        <f>G4*(H4+I4)</f>
        <v>18000</v>
      </c>
      <c r="L4" s="56">
        <f>$H4</f>
        <v>1500</v>
      </c>
      <c r="M4" s="57">
        <f t="shared" ref="M4:W4" si="0">$H4</f>
        <v>1500</v>
      </c>
      <c r="N4" s="57">
        <f t="shared" si="0"/>
        <v>1500</v>
      </c>
      <c r="O4" s="57">
        <f t="shared" si="0"/>
        <v>1500</v>
      </c>
      <c r="P4" s="57">
        <f t="shared" si="0"/>
        <v>1500</v>
      </c>
      <c r="Q4" s="57">
        <f t="shared" si="0"/>
        <v>1500</v>
      </c>
      <c r="R4" s="57">
        <f t="shared" si="0"/>
        <v>1500</v>
      </c>
      <c r="S4" s="57">
        <f t="shared" si="0"/>
        <v>1500</v>
      </c>
      <c r="T4" s="57">
        <f t="shared" si="0"/>
        <v>1500</v>
      </c>
      <c r="U4" s="57">
        <f t="shared" si="0"/>
        <v>1500</v>
      </c>
      <c r="V4" s="57">
        <f t="shared" si="0"/>
        <v>1500</v>
      </c>
      <c r="W4" s="53">
        <f t="shared" si="0"/>
        <v>1500</v>
      </c>
    </row>
    <row r="5" spans="1:23" ht="66" x14ac:dyDescent="0.3">
      <c r="A5" s="3">
        <v>2</v>
      </c>
      <c r="B5" s="50" t="s">
        <v>64</v>
      </c>
      <c r="C5" s="51" t="s">
        <v>62</v>
      </c>
      <c r="D5" s="5" t="s">
        <v>2</v>
      </c>
      <c r="E5" s="47" t="s">
        <v>111</v>
      </c>
      <c r="F5" s="48" t="s">
        <v>63</v>
      </c>
      <c r="G5" s="48">
        <v>12</v>
      </c>
      <c r="H5" s="7">
        <v>1064</v>
      </c>
      <c r="I5" s="7"/>
      <c r="J5" s="7">
        <f t="shared" ref="J5:J18" si="1">G5*H5</f>
        <v>12768</v>
      </c>
      <c r="K5" s="7">
        <f t="shared" ref="K5:K18" si="2">G5*(H5+I5)</f>
        <v>12768</v>
      </c>
      <c r="L5" s="56">
        <f t="shared" ref="L5:W10" si="3">$H5</f>
        <v>1064</v>
      </c>
      <c r="M5" s="57">
        <f t="shared" si="3"/>
        <v>1064</v>
      </c>
      <c r="N5" s="57">
        <f t="shared" si="3"/>
        <v>1064</v>
      </c>
      <c r="O5" s="57">
        <f t="shared" si="3"/>
        <v>1064</v>
      </c>
      <c r="P5" s="57">
        <f t="shared" si="3"/>
        <v>1064</v>
      </c>
      <c r="Q5" s="57">
        <f t="shared" si="3"/>
        <v>1064</v>
      </c>
      <c r="R5" s="57">
        <f t="shared" si="3"/>
        <v>1064</v>
      </c>
      <c r="S5" s="57">
        <f t="shared" si="3"/>
        <v>1064</v>
      </c>
      <c r="T5" s="57">
        <f t="shared" si="3"/>
        <v>1064</v>
      </c>
      <c r="U5" s="57">
        <f t="shared" si="3"/>
        <v>1064</v>
      </c>
      <c r="V5" s="57">
        <f t="shared" si="3"/>
        <v>1064</v>
      </c>
      <c r="W5" s="53">
        <f t="shared" si="3"/>
        <v>1064</v>
      </c>
    </row>
    <row r="6" spans="1:23" x14ac:dyDescent="0.3">
      <c r="A6" s="3">
        <v>3</v>
      </c>
      <c r="B6" s="51" t="s">
        <v>65</v>
      </c>
      <c r="C6" s="51" t="s">
        <v>62</v>
      </c>
      <c r="D6" s="5" t="s">
        <v>1</v>
      </c>
      <c r="E6" s="47" t="s">
        <v>111</v>
      </c>
      <c r="F6" s="48" t="s">
        <v>63</v>
      </c>
      <c r="G6" s="48">
        <v>12</v>
      </c>
      <c r="H6" s="7">
        <v>1500</v>
      </c>
      <c r="I6" s="7"/>
      <c r="J6" s="7">
        <f t="shared" si="1"/>
        <v>18000</v>
      </c>
      <c r="K6" s="7">
        <f t="shared" si="2"/>
        <v>18000</v>
      </c>
      <c r="L6" s="56">
        <f t="shared" si="3"/>
        <v>1500</v>
      </c>
      <c r="M6" s="57">
        <f t="shared" si="3"/>
        <v>1500</v>
      </c>
      <c r="N6" s="57">
        <f t="shared" si="3"/>
        <v>1500</v>
      </c>
      <c r="O6" s="57">
        <f t="shared" si="3"/>
        <v>1500</v>
      </c>
      <c r="P6" s="57">
        <f t="shared" si="3"/>
        <v>1500</v>
      </c>
      <c r="Q6" s="57">
        <f t="shared" si="3"/>
        <v>1500</v>
      </c>
      <c r="R6" s="57">
        <f t="shared" si="3"/>
        <v>1500</v>
      </c>
      <c r="S6" s="57">
        <f t="shared" si="3"/>
        <v>1500</v>
      </c>
      <c r="T6" s="57">
        <f t="shared" si="3"/>
        <v>1500</v>
      </c>
      <c r="U6" s="57">
        <f t="shared" si="3"/>
        <v>1500</v>
      </c>
      <c r="V6" s="57">
        <f t="shared" si="3"/>
        <v>1500</v>
      </c>
      <c r="W6" s="53">
        <f t="shared" si="3"/>
        <v>1500</v>
      </c>
    </row>
    <row r="7" spans="1:23" ht="66" x14ac:dyDescent="0.3">
      <c r="A7" s="3">
        <v>4</v>
      </c>
      <c r="B7" s="50" t="s">
        <v>66</v>
      </c>
      <c r="C7" s="51" t="s">
        <v>62</v>
      </c>
      <c r="D7" s="5" t="s">
        <v>2</v>
      </c>
      <c r="E7" s="47" t="s">
        <v>111</v>
      </c>
      <c r="F7" s="48" t="s">
        <v>63</v>
      </c>
      <c r="G7" s="48">
        <v>12</v>
      </c>
      <c r="H7" s="7">
        <v>1064</v>
      </c>
      <c r="I7" s="7"/>
      <c r="J7" s="7">
        <f t="shared" si="1"/>
        <v>12768</v>
      </c>
      <c r="K7" s="7">
        <f t="shared" si="2"/>
        <v>12768</v>
      </c>
      <c r="L7" s="56">
        <f t="shared" si="3"/>
        <v>1064</v>
      </c>
      <c r="M7" s="57">
        <f t="shared" si="3"/>
        <v>1064</v>
      </c>
      <c r="N7" s="57">
        <f t="shared" si="3"/>
        <v>1064</v>
      </c>
      <c r="O7" s="57">
        <f t="shared" si="3"/>
        <v>1064</v>
      </c>
      <c r="P7" s="57">
        <f t="shared" si="3"/>
        <v>1064</v>
      </c>
      <c r="Q7" s="57">
        <f t="shared" si="3"/>
        <v>1064</v>
      </c>
      <c r="R7" s="57">
        <f t="shared" si="3"/>
        <v>1064</v>
      </c>
      <c r="S7" s="57">
        <f t="shared" si="3"/>
        <v>1064</v>
      </c>
      <c r="T7" s="57">
        <f t="shared" si="3"/>
        <v>1064</v>
      </c>
      <c r="U7" s="57">
        <f t="shared" si="3"/>
        <v>1064</v>
      </c>
      <c r="V7" s="57">
        <f t="shared" si="3"/>
        <v>1064</v>
      </c>
      <c r="W7" s="53">
        <f t="shared" si="3"/>
        <v>1064</v>
      </c>
    </row>
    <row r="8" spans="1:23" ht="132" x14ac:dyDescent="0.3">
      <c r="A8" s="3">
        <v>5</v>
      </c>
      <c r="B8" s="51" t="s">
        <v>67</v>
      </c>
      <c r="C8" s="51" t="s">
        <v>68</v>
      </c>
      <c r="D8" s="5" t="s">
        <v>5</v>
      </c>
      <c r="E8" s="47" t="s">
        <v>111</v>
      </c>
      <c r="F8" s="48" t="s">
        <v>69</v>
      </c>
      <c r="G8" s="48">
        <v>1</v>
      </c>
      <c r="H8" s="7">
        <v>23000</v>
      </c>
      <c r="I8" s="7">
        <f>H8*19%</f>
        <v>4370</v>
      </c>
      <c r="J8" s="7">
        <f t="shared" si="1"/>
        <v>23000</v>
      </c>
      <c r="K8" s="7">
        <f t="shared" si="2"/>
        <v>27370</v>
      </c>
      <c r="L8" s="56">
        <f>$K8</f>
        <v>27370</v>
      </c>
      <c r="M8" s="10"/>
      <c r="N8" s="10"/>
      <c r="O8" s="10"/>
      <c r="P8" s="10"/>
      <c r="Q8" s="10"/>
      <c r="R8" s="10"/>
      <c r="S8" s="10"/>
      <c r="T8" s="10"/>
      <c r="U8" s="10"/>
      <c r="V8" s="10"/>
      <c r="W8" s="8"/>
    </row>
    <row r="9" spans="1:23" ht="99" x14ac:dyDescent="0.3">
      <c r="A9" s="3">
        <v>6</v>
      </c>
      <c r="B9" s="52" t="s">
        <v>71</v>
      </c>
      <c r="C9" s="52" t="s">
        <v>74</v>
      </c>
      <c r="D9" s="5" t="s">
        <v>6</v>
      </c>
      <c r="E9" s="47" t="s">
        <v>111</v>
      </c>
      <c r="F9" s="48" t="s">
        <v>63</v>
      </c>
      <c r="G9" s="48">
        <v>12</v>
      </c>
      <c r="H9" s="7">
        <v>1000</v>
      </c>
      <c r="I9" s="7"/>
      <c r="J9" s="7">
        <f t="shared" si="1"/>
        <v>12000</v>
      </c>
      <c r="K9" s="7">
        <f t="shared" si="2"/>
        <v>12000</v>
      </c>
      <c r="L9" s="56">
        <f t="shared" si="3"/>
        <v>1000</v>
      </c>
      <c r="M9" s="57">
        <f t="shared" si="3"/>
        <v>1000</v>
      </c>
      <c r="N9" s="57">
        <f t="shared" si="3"/>
        <v>1000</v>
      </c>
      <c r="O9" s="57">
        <f t="shared" si="3"/>
        <v>1000</v>
      </c>
      <c r="P9" s="57">
        <f t="shared" si="3"/>
        <v>1000</v>
      </c>
      <c r="Q9" s="57">
        <f t="shared" si="3"/>
        <v>1000</v>
      </c>
      <c r="R9" s="57">
        <f t="shared" si="3"/>
        <v>1000</v>
      </c>
      <c r="S9" s="57">
        <f t="shared" si="3"/>
        <v>1000</v>
      </c>
      <c r="T9" s="57">
        <f t="shared" si="3"/>
        <v>1000</v>
      </c>
      <c r="U9" s="57">
        <f t="shared" si="3"/>
        <v>1000</v>
      </c>
      <c r="V9" s="57">
        <f t="shared" si="3"/>
        <v>1000</v>
      </c>
      <c r="W9" s="53">
        <f t="shared" si="3"/>
        <v>1000</v>
      </c>
    </row>
    <row r="10" spans="1:23" ht="49.5" x14ac:dyDescent="0.3">
      <c r="A10" s="3">
        <v>7</v>
      </c>
      <c r="B10" s="52" t="s">
        <v>73</v>
      </c>
      <c r="C10" s="52" t="s">
        <v>70</v>
      </c>
      <c r="D10" s="5" t="s">
        <v>12</v>
      </c>
      <c r="E10" s="47" t="s">
        <v>111</v>
      </c>
      <c r="F10" s="48" t="s">
        <v>63</v>
      </c>
      <c r="G10" s="48">
        <v>12</v>
      </c>
      <c r="H10" s="7">
        <v>200</v>
      </c>
      <c r="I10" s="7"/>
      <c r="J10" s="7">
        <f t="shared" si="1"/>
        <v>2400</v>
      </c>
      <c r="K10" s="7">
        <f t="shared" si="2"/>
        <v>2400</v>
      </c>
      <c r="L10" s="56">
        <f t="shared" si="3"/>
        <v>200</v>
      </c>
      <c r="M10" s="57">
        <f t="shared" si="3"/>
        <v>200</v>
      </c>
      <c r="N10" s="57">
        <f t="shared" si="3"/>
        <v>200</v>
      </c>
      <c r="O10" s="57">
        <f t="shared" si="3"/>
        <v>200</v>
      </c>
      <c r="P10" s="57">
        <f t="shared" si="3"/>
        <v>200</v>
      </c>
      <c r="Q10" s="57">
        <f t="shared" si="3"/>
        <v>200</v>
      </c>
      <c r="R10" s="57">
        <f t="shared" si="3"/>
        <v>200</v>
      </c>
      <c r="S10" s="57">
        <f t="shared" si="3"/>
        <v>200</v>
      </c>
      <c r="T10" s="57">
        <f t="shared" si="3"/>
        <v>200</v>
      </c>
      <c r="U10" s="57">
        <f t="shared" si="3"/>
        <v>200</v>
      </c>
      <c r="V10" s="57">
        <f t="shared" si="3"/>
        <v>200</v>
      </c>
      <c r="W10" s="53">
        <f t="shared" si="3"/>
        <v>200</v>
      </c>
    </row>
    <row r="11" spans="1:23" ht="33" x14ac:dyDescent="0.3">
      <c r="A11" s="3">
        <v>8</v>
      </c>
      <c r="B11" s="52" t="s">
        <v>75</v>
      </c>
      <c r="C11" s="52" t="s">
        <v>76</v>
      </c>
      <c r="D11" s="5" t="s">
        <v>8</v>
      </c>
      <c r="E11" s="47" t="s">
        <v>112</v>
      </c>
      <c r="F11" s="48" t="s">
        <v>63</v>
      </c>
      <c r="G11" s="48">
        <v>12</v>
      </c>
      <c r="H11" s="7">
        <v>100</v>
      </c>
      <c r="I11" s="7">
        <f>H11*19%</f>
        <v>19</v>
      </c>
      <c r="J11" s="7">
        <f t="shared" si="1"/>
        <v>1200</v>
      </c>
      <c r="K11" s="7">
        <f t="shared" si="2"/>
        <v>1428</v>
      </c>
      <c r="L11" s="56">
        <f>$H11+$I11</f>
        <v>119</v>
      </c>
      <c r="M11" s="57">
        <f t="shared" ref="M11:W14" si="4">$H11+$I11</f>
        <v>119</v>
      </c>
      <c r="N11" s="57">
        <f t="shared" si="4"/>
        <v>119</v>
      </c>
      <c r="O11" s="57">
        <f t="shared" si="4"/>
        <v>119</v>
      </c>
      <c r="P11" s="57">
        <f t="shared" si="4"/>
        <v>119</v>
      </c>
      <c r="Q11" s="57">
        <f t="shared" si="4"/>
        <v>119</v>
      </c>
      <c r="R11" s="57">
        <f t="shared" si="4"/>
        <v>119</v>
      </c>
      <c r="S11" s="57">
        <f t="shared" si="4"/>
        <v>119</v>
      </c>
      <c r="T11" s="57">
        <f t="shared" si="4"/>
        <v>119</v>
      </c>
      <c r="U11" s="57">
        <f t="shared" si="4"/>
        <v>119</v>
      </c>
      <c r="V11" s="57">
        <f t="shared" si="4"/>
        <v>119</v>
      </c>
      <c r="W11" s="53">
        <f t="shared" si="4"/>
        <v>119</v>
      </c>
    </row>
    <row r="12" spans="1:23" ht="33" x14ac:dyDescent="0.3">
      <c r="A12" s="3">
        <v>9</v>
      </c>
      <c r="B12" s="52" t="s">
        <v>75</v>
      </c>
      <c r="C12" s="52" t="s">
        <v>79</v>
      </c>
      <c r="D12" s="5" t="s">
        <v>8</v>
      </c>
      <c r="E12" s="47" t="s">
        <v>112</v>
      </c>
      <c r="F12" s="48" t="s">
        <v>63</v>
      </c>
      <c r="G12" s="48">
        <v>12</v>
      </c>
      <c r="H12" s="7">
        <v>100</v>
      </c>
      <c r="I12" s="7">
        <f>H12*19%</f>
        <v>19</v>
      </c>
      <c r="J12" s="7">
        <f t="shared" si="1"/>
        <v>1200</v>
      </c>
      <c r="K12" s="7">
        <f t="shared" si="2"/>
        <v>1428</v>
      </c>
      <c r="L12" s="56">
        <f>$H12+$I12</f>
        <v>119</v>
      </c>
      <c r="M12" s="57">
        <f t="shared" si="4"/>
        <v>119</v>
      </c>
      <c r="N12" s="57">
        <f t="shared" si="4"/>
        <v>119</v>
      </c>
      <c r="O12" s="57">
        <f t="shared" si="4"/>
        <v>119</v>
      </c>
      <c r="P12" s="57">
        <f t="shared" si="4"/>
        <v>119</v>
      </c>
      <c r="Q12" s="57">
        <f t="shared" si="4"/>
        <v>119</v>
      </c>
      <c r="R12" s="57">
        <f t="shared" si="4"/>
        <v>119</v>
      </c>
      <c r="S12" s="57">
        <f t="shared" si="4"/>
        <v>119</v>
      </c>
      <c r="T12" s="57">
        <f t="shared" si="4"/>
        <v>119</v>
      </c>
      <c r="U12" s="57">
        <f t="shared" si="4"/>
        <v>119</v>
      </c>
      <c r="V12" s="57">
        <f t="shared" si="4"/>
        <v>119</v>
      </c>
      <c r="W12" s="53">
        <f t="shared" si="4"/>
        <v>119</v>
      </c>
    </row>
    <row r="13" spans="1:23" ht="82.5" x14ac:dyDescent="0.3">
      <c r="A13" s="3">
        <v>10</v>
      </c>
      <c r="B13" s="52" t="s">
        <v>77</v>
      </c>
      <c r="C13" s="52" t="s">
        <v>78</v>
      </c>
      <c r="D13" s="5" t="s">
        <v>4</v>
      </c>
      <c r="E13" s="47" t="s">
        <v>111</v>
      </c>
      <c r="F13" s="48" t="s">
        <v>63</v>
      </c>
      <c r="G13" s="48">
        <v>12</v>
      </c>
      <c r="H13" s="7">
        <v>250</v>
      </c>
      <c r="I13" s="7">
        <f>H13*19%</f>
        <v>47.5</v>
      </c>
      <c r="J13" s="7">
        <f t="shared" ref="J13" si="5">G13*H13</f>
        <v>3000</v>
      </c>
      <c r="K13" s="7">
        <f t="shared" si="2"/>
        <v>3570</v>
      </c>
      <c r="L13" s="56">
        <f>$H13+$I13</f>
        <v>297.5</v>
      </c>
      <c r="M13" s="57">
        <f t="shared" si="4"/>
        <v>297.5</v>
      </c>
      <c r="N13" s="57">
        <f t="shared" si="4"/>
        <v>297.5</v>
      </c>
      <c r="O13" s="57">
        <f t="shared" si="4"/>
        <v>297.5</v>
      </c>
      <c r="P13" s="57">
        <f t="shared" si="4"/>
        <v>297.5</v>
      </c>
      <c r="Q13" s="57">
        <f t="shared" si="4"/>
        <v>297.5</v>
      </c>
      <c r="R13" s="57">
        <f t="shared" si="4"/>
        <v>297.5</v>
      </c>
      <c r="S13" s="57">
        <f t="shared" si="4"/>
        <v>297.5</v>
      </c>
      <c r="T13" s="57">
        <f t="shared" si="4"/>
        <v>297.5</v>
      </c>
      <c r="U13" s="57">
        <f t="shared" si="4"/>
        <v>297.5</v>
      </c>
      <c r="V13" s="57">
        <f t="shared" si="4"/>
        <v>297.5</v>
      </c>
      <c r="W13" s="53">
        <f t="shared" si="4"/>
        <v>297.5</v>
      </c>
    </row>
    <row r="14" spans="1:23" ht="132" x14ac:dyDescent="0.3">
      <c r="A14" s="3">
        <v>11</v>
      </c>
      <c r="B14" s="52" t="s">
        <v>80</v>
      </c>
      <c r="C14" s="52" t="s">
        <v>81</v>
      </c>
      <c r="D14" s="5" t="s">
        <v>5</v>
      </c>
      <c r="E14" s="47" t="s">
        <v>111</v>
      </c>
      <c r="F14" s="48" t="s">
        <v>63</v>
      </c>
      <c r="G14" s="48">
        <v>10</v>
      </c>
      <c r="H14" s="7">
        <v>106</v>
      </c>
      <c r="I14" s="7">
        <f>H14*19%</f>
        <v>20.14</v>
      </c>
      <c r="J14" s="7">
        <f t="shared" si="1"/>
        <v>1060</v>
      </c>
      <c r="K14" s="7">
        <f t="shared" si="2"/>
        <v>1261.4000000000001</v>
      </c>
      <c r="L14" s="56"/>
      <c r="M14" s="57"/>
      <c r="N14" s="57">
        <f t="shared" si="4"/>
        <v>126.14</v>
      </c>
      <c r="O14" s="57">
        <f t="shared" si="4"/>
        <v>126.14</v>
      </c>
      <c r="P14" s="57">
        <f t="shared" si="4"/>
        <v>126.14</v>
      </c>
      <c r="Q14" s="57">
        <f t="shared" si="4"/>
        <v>126.14</v>
      </c>
      <c r="R14" s="57">
        <f t="shared" si="4"/>
        <v>126.14</v>
      </c>
      <c r="S14" s="57">
        <f t="shared" si="4"/>
        <v>126.14</v>
      </c>
      <c r="T14" s="57">
        <f t="shared" si="4"/>
        <v>126.14</v>
      </c>
      <c r="U14" s="57">
        <f t="shared" si="4"/>
        <v>126.14</v>
      </c>
      <c r="V14" s="57">
        <f t="shared" si="4"/>
        <v>126.14</v>
      </c>
      <c r="W14" s="53">
        <f t="shared" si="4"/>
        <v>126.14</v>
      </c>
    </row>
    <row r="15" spans="1:23" x14ac:dyDescent="0.3">
      <c r="A15" s="3">
        <v>12</v>
      </c>
      <c r="B15" s="52"/>
      <c r="C15" s="52"/>
      <c r="D15" s="5"/>
      <c r="E15" s="47"/>
      <c r="F15" s="48"/>
      <c r="G15" s="48"/>
      <c r="H15" s="7"/>
      <c r="I15" s="7"/>
      <c r="J15" s="7">
        <f t="shared" si="1"/>
        <v>0</v>
      </c>
      <c r="K15" s="7">
        <f t="shared" si="2"/>
        <v>0</v>
      </c>
      <c r="L15" s="9"/>
      <c r="M15" s="10"/>
      <c r="N15" s="10"/>
      <c r="O15" s="10"/>
      <c r="P15" s="10"/>
      <c r="Q15" s="10"/>
      <c r="R15" s="10"/>
      <c r="S15" s="10"/>
      <c r="T15" s="10"/>
      <c r="U15" s="10"/>
      <c r="V15" s="10"/>
      <c r="W15" s="8"/>
    </row>
    <row r="16" spans="1:23" x14ac:dyDescent="0.3">
      <c r="A16" s="3">
        <v>13</v>
      </c>
      <c r="B16" s="52"/>
      <c r="C16" s="52"/>
      <c r="D16" s="5"/>
      <c r="E16" s="47"/>
      <c r="F16" s="48"/>
      <c r="G16" s="48"/>
      <c r="H16" s="7"/>
      <c r="I16" s="7"/>
      <c r="J16" s="7">
        <f t="shared" si="1"/>
        <v>0</v>
      </c>
      <c r="K16" s="7">
        <f t="shared" si="2"/>
        <v>0</v>
      </c>
      <c r="L16" s="9"/>
      <c r="M16" s="10"/>
      <c r="N16" s="10"/>
      <c r="O16" s="10"/>
      <c r="P16" s="10"/>
      <c r="Q16" s="10"/>
      <c r="R16" s="10"/>
      <c r="S16" s="10"/>
      <c r="T16" s="10"/>
      <c r="U16" s="10"/>
      <c r="V16" s="10"/>
      <c r="W16" s="8"/>
    </row>
    <row r="17" spans="1:23" x14ac:dyDescent="0.3">
      <c r="A17" s="3">
        <v>14</v>
      </c>
      <c r="B17" s="52"/>
      <c r="C17" s="52"/>
      <c r="D17" s="5"/>
      <c r="E17" s="47"/>
      <c r="F17" s="48"/>
      <c r="G17" s="48"/>
      <c r="H17" s="7"/>
      <c r="I17" s="7"/>
      <c r="J17" s="7">
        <f t="shared" si="1"/>
        <v>0</v>
      </c>
      <c r="K17" s="7">
        <f t="shared" si="2"/>
        <v>0</v>
      </c>
      <c r="L17" s="9"/>
      <c r="M17" s="10"/>
      <c r="N17" s="10"/>
      <c r="O17" s="10"/>
      <c r="P17" s="10"/>
      <c r="Q17" s="10"/>
      <c r="R17" s="10"/>
      <c r="S17" s="10"/>
      <c r="T17" s="10"/>
      <c r="U17" s="10"/>
      <c r="V17" s="10"/>
      <c r="W17" s="8"/>
    </row>
    <row r="18" spans="1:23" ht="17.25" thickBot="1" x14ac:dyDescent="0.35">
      <c r="A18" s="3">
        <v>15</v>
      </c>
      <c r="B18" s="52"/>
      <c r="C18" s="52"/>
      <c r="D18" s="5"/>
      <c r="E18" s="47"/>
      <c r="F18" s="48"/>
      <c r="G18" s="48"/>
      <c r="H18" s="7"/>
      <c r="I18" s="7"/>
      <c r="J18" s="7">
        <f t="shared" si="1"/>
        <v>0</v>
      </c>
      <c r="K18" s="7">
        <f t="shared" si="2"/>
        <v>0</v>
      </c>
      <c r="L18" s="22"/>
      <c r="M18" s="23"/>
      <c r="N18" s="23"/>
      <c r="O18" s="23"/>
      <c r="P18" s="23"/>
      <c r="Q18" s="23"/>
      <c r="R18" s="23"/>
      <c r="S18" s="23"/>
      <c r="T18" s="23"/>
      <c r="U18" s="23"/>
      <c r="V18" s="23"/>
      <c r="W18" s="21"/>
    </row>
    <row r="19" spans="1:23" s="1" customFormat="1" ht="18.75" thickBot="1" x14ac:dyDescent="0.4">
      <c r="A19" s="196" t="s">
        <v>52</v>
      </c>
      <c r="B19" s="197"/>
      <c r="C19" s="197"/>
      <c r="D19" s="197"/>
      <c r="E19" s="197"/>
      <c r="F19" s="197"/>
      <c r="G19" s="197"/>
      <c r="H19" s="197"/>
      <c r="I19" s="198"/>
      <c r="J19" s="33">
        <f t="shared" ref="J19:W19" si="6">SUM(J4:J18)</f>
        <v>105396</v>
      </c>
      <c r="K19" s="33">
        <f t="shared" si="6"/>
        <v>110993.4</v>
      </c>
      <c r="L19" s="32">
        <f t="shared" si="6"/>
        <v>34233.5</v>
      </c>
      <c r="M19" s="33">
        <f t="shared" si="6"/>
        <v>6863.5</v>
      </c>
      <c r="N19" s="33">
        <f t="shared" si="6"/>
        <v>6989.64</v>
      </c>
      <c r="O19" s="33">
        <f t="shared" si="6"/>
        <v>6989.64</v>
      </c>
      <c r="P19" s="33">
        <f t="shared" si="6"/>
        <v>6989.64</v>
      </c>
      <c r="Q19" s="33">
        <f t="shared" si="6"/>
        <v>6989.64</v>
      </c>
      <c r="R19" s="33">
        <f t="shared" si="6"/>
        <v>6989.64</v>
      </c>
      <c r="S19" s="33">
        <f t="shared" si="6"/>
        <v>6989.64</v>
      </c>
      <c r="T19" s="33">
        <f t="shared" si="6"/>
        <v>6989.64</v>
      </c>
      <c r="U19" s="33">
        <f t="shared" si="6"/>
        <v>6989.64</v>
      </c>
      <c r="V19" s="33">
        <f t="shared" si="6"/>
        <v>6989.64</v>
      </c>
      <c r="W19" s="34">
        <f t="shared" si="6"/>
        <v>6989.64</v>
      </c>
    </row>
    <row r="20" spans="1:23" ht="15.75" customHeight="1" x14ac:dyDescent="0.3">
      <c r="A20" s="199" t="s">
        <v>54</v>
      </c>
      <c r="B20" s="200"/>
      <c r="C20" s="200"/>
      <c r="D20" s="200"/>
      <c r="E20" s="200"/>
      <c r="F20" s="200"/>
      <c r="G20" s="200"/>
      <c r="H20" s="200"/>
      <c r="I20" s="200"/>
      <c r="J20" s="200"/>
      <c r="K20" s="200"/>
      <c r="L20" s="11"/>
      <c r="M20" s="12"/>
      <c r="N20" s="12"/>
      <c r="O20" s="12"/>
      <c r="P20" s="12"/>
      <c r="Q20" s="12"/>
      <c r="R20" s="12"/>
      <c r="S20" s="12"/>
      <c r="T20" s="12"/>
      <c r="U20" s="12"/>
      <c r="V20" s="12"/>
      <c r="W20" s="13"/>
    </row>
    <row r="21" spans="1:23" ht="82.5" x14ac:dyDescent="0.3">
      <c r="A21" s="3">
        <v>26</v>
      </c>
      <c r="B21" s="52" t="s">
        <v>72</v>
      </c>
      <c r="C21" s="52" t="s">
        <v>82</v>
      </c>
      <c r="D21" s="14" t="s">
        <v>4</v>
      </c>
      <c r="E21" s="48" t="s">
        <v>111</v>
      </c>
      <c r="F21" s="48" t="s">
        <v>63</v>
      </c>
      <c r="G21" s="48">
        <v>1</v>
      </c>
      <c r="H21" s="7">
        <v>5090</v>
      </c>
      <c r="I21" s="7">
        <f>H21*19%</f>
        <v>967.1</v>
      </c>
      <c r="J21" s="7">
        <f t="shared" ref="J21:J30" si="7">G21*H21</f>
        <v>5090</v>
      </c>
      <c r="K21" s="7">
        <f t="shared" ref="K21:K30" si="8">G21*(H21+I21)</f>
        <v>6057.1</v>
      </c>
      <c r="L21" s="56"/>
      <c r="M21" s="10"/>
      <c r="N21" s="10"/>
      <c r="O21" s="10"/>
      <c r="P21" s="10"/>
      <c r="Q21" s="10"/>
      <c r="R21" s="10"/>
      <c r="S21" s="10"/>
      <c r="T21" s="10"/>
      <c r="U21" s="10"/>
      <c r="V21" s="10"/>
      <c r="W21" s="53">
        <f>K21</f>
        <v>6057.1</v>
      </c>
    </row>
    <row r="22" spans="1:23" ht="132" x14ac:dyDescent="0.3">
      <c r="A22" s="15">
        <v>27</v>
      </c>
      <c r="B22" s="54" t="s">
        <v>67</v>
      </c>
      <c r="C22" s="54" t="s">
        <v>68</v>
      </c>
      <c r="D22" s="5" t="s">
        <v>5</v>
      </c>
      <c r="E22" s="47" t="s">
        <v>111</v>
      </c>
      <c r="F22" s="47" t="s">
        <v>69</v>
      </c>
      <c r="G22" s="47">
        <v>1</v>
      </c>
      <c r="H22" s="6">
        <v>26000</v>
      </c>
      <c r="I22" s="7">
        <f>H22*19%</f>
        <v>4940</v>
      </c>
      <c r="J22" s="7">
        <f t="shared" si="7"/>
        <v>26000</v>
      </c>
      <c r="K22" s="7">
        <f t="shared" si="8"/>
        <v>30940</v>
      </c>
      <c r="L22" s="56"/>
      <c r="M22" s="18"/>
      <c r="N22" s="18"/>
      <c r="O22" s="18"/>
      <c r="P22" s="18"/>
      <c r="Q22" s="18"/>
      <c r="R22" s="18"/>
      <c r="S22" s="18"/>
      <c r="T22" s="18"/>
      <c r="U22" s="18"/>
      <c r="V22" s="18"/>
      <c r="W22" s="53">
        <f>K22</f>
        <v>30940</v>
      </c>
    </row>
    <row r="23" spans="1:23" x14ac:dyDescent="0.3">
      <c r="A23" s="15">
        <v>28</v>
      </c>
      <c r="B23" s="54"/>
      <c r="C23" s="54"/>
      <c r="D23" s="5"/>
      <c r="E23" s="47"/>
      <c r="F23" s="47"/>
      <c r="G23" s="47"/>
      <c r="H23" s="6"/>
      <c r="I23" s="6"/>
      <c r="J23" s="7">
        <f t="shared" si="7"/>
        <v>0</v>
      </c>
      <c r="K23" s="7">
        <f t="shared" si="8"/>
        <v>0</v>
      </c>
      <c r="L23" s="17"/>
      <c r="M23" s="18"/>
      <c r="N23" s="18"/>
      <c r="O23" s="18"/>
      <c r="P23" s="18"/>
      <c r="Q23" s="18"/>
      <c r="R23" s="18"/>
      <c r="S23" s="18"/>
      <c r="T23" s="18"/>
      <c r="U23" s="18"/>
      <c r="V23" s="18"/>
      <c r="W23" s="16"/>
    </row>
    <row r="24" spans="1:23" x14ac:dyDescent="0.3">
      <c r="A24" s="15">
        <v>29</v>
      </c>
      <c r="B24" s="54"/>
      <c r="C24" s="54"/>
      <c r="D24" s="5"/>
      <c r="E24" s="47"/>
      <c r="F24" s="47"/>
      <c r="G24" s="47"/>
      <c r="H24" s="6"/>
      <c r="I24" s="6"/>
      <c r="J24" s="7">
        <f t="shared" si="7"/>
        <v>0</v>
      </c>
      <c r="K24" s="7">
        <f t="shared" si="8"/>
        <v>0</v>
      </c>
      <c r="L24" s="17"/>
      <c r="M24" s="18"/>
      <c r="N24" s="18"/>
      <c r="O24" s="18"/>
      <c r="P24" s="18"/>
      <c r="Q24" s="18"/>
      <c r="R24" s="18"/>
      <c r="S24" s="18"/>
      <c r="T24" s="18"/>
      <c r="U24" s="18"/>
      <c r="V24" s="18"/>
      <c r="W24" s="16"/>
    </row>
    <row r="25" spans="1:23" x14ac:dyDescent="0.3">
      <c r="A25" s="15">
        <v>30</v>
      </c>
      <c r="B25" s="54"/>
      <c r="C25" s="54"/>
      <c r="D25" s="5"/>
      <c r="E25" s="47"/>
      <c r="F25" s="47"/>
      <c r="G25" s="47"/>
      <c r="H25" s="6"/>
      <c r="I25" s="6"/>
      <c r="J25" s="7">
        <f t="shared" si="7"/>
        <v>0</v>
      </c>
      <c r="K25" s="7">
        <f t="shared" si="8"/>
        <v>0</v>
      </c>
      <c r="L25" s="17"/>
      <c r="M25" s="18"/>
      <c r="N25" s="18"/>
      <c r="O25" s="18"/>
      <c r="P25" s="18"/>
      <c r="Q25" s="18"/>
      <c r="R25" s="18"/>
      <c r="S25" s="18"/>
      <c r="T25" s="18"/>
      <c r="U25" s="18"/>
      <c r="V25" s="18"/>
      <c r="W25" s="16"/>
    </row>
    <row r="26" spans="1:23" x14ac:dyDescent="0.3">
      <c r="A26" s="15">
        <v>31</v>
      </c>
      <c r="B26" s="52"/>
      <c r="C26" s="52"/>
      <c r="D26" s="5"/>
      <c r="E26" s="47"/>
      <c r="F26" s="48"/>
      <c r="G26" s="48"/>
      <c r="H26" s="7"/>
      <c r="I26" s="7"/>
      <c r="J26" s="7">
        <f t="shared" si="7"/>
        <v>0</v>
      </c>
      <c r="K26" s="7">
        <f t="shared" si="8"/>
        <v>0</v>
      </c>
      <c r="L26" s="9"/>
      <c r="M26" s="10"/>
      <c r="N26" s="10"/>
      <c r="O26" s="10"/>
      <c r="P26" s="10"/>
      <c r="Q26" s="10"/>
      <c r="R26" s="10"/>
      <c r="S26" s="10"/>
      <c r="T26" s="10"/>
      <c r="U26" s="10"/>
      <c r="V26" s="10"/>
      <c r="W26" s="8"/>
    </row>
    <row r="27" spans="1:23" x14ac:dyDescent="0.3">
      <c r="A27" s="15">
        <v>32</v>
      </c>
      <c r="B27" s="52"/>
      <c r="C27" s="52"/>
      <c r="D27" s="5"/>
      <c r="E27" s="47"/>
      <c r="F27" s="48"/>
      <c r="G27" s="48"/>
      <c r="H27" s="7"/>
      <c r="I27" s="7"/>
      <c r="J27" s="7">
        <f t="shared" si="7"/>
        <v>0</v>
      </c>
      <c r="K27" s="7">
        <f t="shared" si="8"/>
        <v>0</v>
      </c>
      <c r="L27" s="9"/>
      <c r="M27" s="10"/>
      <c r="N27" s="10"/>
      <c r="O27" s="10"/>
      <c r="P27" s="10"/>
      <c r="Q27" s="10"/>
      <c r="R27" s="10"/>
      <c r="S27" s="10"/>
      <c r="T27" s="10"/>
      <c r="U27" s="10"/>
      <c r="V27" s="10"/>
      <c r="W27" s="8"/>
    </row>
    <row r="28" spans="1:23" x14ac:dyDescent="0.3">
      <c r="A28" s="15">
        <v>33</v>
      </c>
      <c r="B28" s="52"/>
      <c r="C28" s="52"/>
      <c r="D28" s="5"/>
      <c r="E28" s="47"/>
      <c r="F28" s="48"/>
      <c r="G28" s="48"/>
      <c r="H28" s="7"/>
      <c r="I28" s="7"/>
      <c r="J28" s="7">
        <f t="shared" si="7"/>
        <v>0</v>
      </c>
      <c r="K28" s="7">
        <f t="shared" si="8"/>
        <v>0</v>
      </c>
      <c r="L28" s="9"/>
      <c r="M28" s="10"/>
      <c r="N28" s="10"/>
      <c r="O28" s="10"/>
      <c r="P28" s="10"/>
      <c r="Q28" s="10"/>
      <c r="R28" s="10"/>
      <c r="S28" s="10"/>
      <c r="T28" s="10"/>
      <c r="U28" s="10"/>
      <c r="V28" s="10"/>
      <c r="W28" s="8"/>
    </row>
    <row r="29" spans="1:23" x14ac:dyDescent="0.3">
      <c r="A29" s="15">
        <v>34</v>
      </c>
      <c r="B29" s="52"/>
      <c r="C29" s="52"/>
      <c r="D29" s="5"/>
      <c r="E29" s="47"/>
      <c r="F29" s="48"/>
      <c r="G29" s="48"/>
      <c r="H29" s="7"/>
      <c r="I29" s="7"/>
      <c r="J29" s="7">
        <f t="shared" si="7"/>
        <v>0</v>
      </c>
      <c r="K29" s="7">
        <f t="shared" si="8"/>
        <v>0</v>
      </c>
      <c r="L29" s="9"/>
      <c r="M29" s="10"/>
      <c r="N29" s="10"/>
      <c r="O29" s="10"/>
      <c r="P29" s="10"/>
      <c r="Q29" s="10"/>
      <c r="R29" s="10"/>
      <c r="S29" s="10"/>
      <c r="T29" s="10"/>
      <c r="U29" s="10"/>
      <c r="V29" s="10"/>
      <c r="W29" s="8"/>
    </row>
    <row r="30" spans="1:23" ht="17.25" thickBot="1" x14ac:dyDescent="0.35">
      <c r="A30" s="15">
        <v>35</v>
      </c>
      <c r="B30" s="55"/>
      <c r="C30" s="55"/>
      <c r="D30" s="5"/>
      <c r="E30" s="47"/>
      <c r="F30" s="49"/>
      <c r="G30" s="49"/>
      <c r="H30" s="19"/>
      <c r="I30" s="19"/>
      <c r="J30" s="7">
        <f t="shared" si="7"/>
        <v>0</v>
      </c>
      <c r="K30" s="7">
        <f t="shared" si="8"/>
        <v>0</v>
      </c>
      <c r="L30" s="22"/>
      <c r="M30" s="23"/>
      <c r="N30" s="23"/>
      <c r="O30" s="23"/>
      <c r="P30" s="23"/>
      <c r="Q30" s="23"/>
      <c r="R30" s="23"/>
      <c r="S30" s="23"/>
      <c r="T30" s="23"/>
      <c r="U30" s="23"/>
      <c r="V30" s="23"/>
      <c r="W30" s="21"/>
    </row>
    <row r="31" spans="1:23" s="1" customFormat="1" ht="18.75" thickBot="1" x14ac:dyDescent="0.4">
      <c r="A31" s="196" t="s">
        <v>53</v>
      </c>
      <c r="B31" s="197"/>
      <c r="C31" s="197"/>
      <c r="D31" s="197"/>
      <c r="E31" s="197"/>
      <c r="F31" s="197"/>
      <c r="G31" s="197"/>
      <c r="H31" s="197"/>
      <c r="I31" s="198"/>
      <c r="J31" s="33">
        <f t="shared" ref="J31:W31" si="9">SUM(J21:J30)</f>
        <v>31090</v>
      </c>
      <c r="K31" s="33">
        <f t="shared" si="9"/>
        <v>36997.1</v>
      </c>
      <c r="L31" s="32">
        <f t="shared" si="9"/>
        <v>0</v>
      </c>
      <c r="M31" s="33">
        <f t="shared" si="9"/>
        <v>0</v>
      </c>
      <c r="N31" s="33">
        <f t="shared" si="9"/>
        <v>0</v>
      </c>
      <c r="O31" s="33">
        <f t="shared" si="9"/>
        <v>0</v>
      </c>
      <c r="P31" s="33">
        <f t="shared" si="9"/>
        <v>0</v>
      </c>
      <c r="Q31" s="33">
        <f t="shared" si="9"/>
        <v>0</v>
      </c>
      <c r="R31" s="33">
        <f t="shared" si="9"/>
        <v>0</v>
      </c>
      <c r="S31" s="33">
        <f t="shared" si="9"/>
        <v>0</v>
      </c>
      <c r="T31" s="33">
        <f t="shared" si="9"/>
        <v>0</v>
      </c>
      <c r="U31" s="33">
        <f t="shared" si="9"/>
        <v>0</v>
      </c>
      <c r="V31" s="33">
        <f t="shared" si="9"/>
        <v>0</v>
      </c>
      <c r="W31" s="34">
        <f t="shared" si="9"/>
        <v>36997.1</v>
      </c>
    </row>
    <row r="32" spans="1:23" s="1" customFormat="1" ht="18.75" thickBot="1" x14ac:dyDescent="0.4">
      <c r="A32" s="201" t="s">
        <v>47</v>
      </c>
      <c r="B32" s="202"/>
      <c r="C32" s="202"/>
      <c r="D32" s="202"/>
      <c r="E32" s="202"/>
      <c r="F32" s="202"/>
      <c r="G32" s="202"/>
      <c r="H32" s="202"/>
      <c r="I32" s="203"/>
      <c r="J32" s="35">
        <f>J19+J31</f>
        <v>136486</v>
      </c>
      <c r="K32" s="36">
        <f t="shared" ref="K32:V32" si="10">K19+K31</f>
        <v>147990.5</v>
      </c>
      <c r="L32" s="35">
        <f t="shared" si="10"/>
        <v>34233.5</v>
      </c>
      <c r="M32" s="36">
        <f t="shared" si="10"/>
        <v>6863.5</v>
      </c>
      <c r="N32" s="36">
        <f t="shared" si="10"/>
        <v>6989.64</v>
      </c>
      <c r="O32" s="36">
        <f t="shared" si="10"/>
        <v>6989.64</v>
      </c>
      <c r="P32" s="36">
        <f t="shared" si="10"/>
        <v>6989.64</v>
      </c>
      <c r="Q32" s="36">
        <f t="shared" si="10"/>
        <v>6989.64</v>
      </c>
      <c r="R32" s="36">
        <f t="shared" si="10"/>
        <v>6989.64</v>
      </c>
      <c r="S32" s="36">
        <f t="shared" si="10"/>
        <v>6989.64</v>
      </c>
      <c r="T32" s="36">
        <f t="shared" si="10"/>
        <v>6989.64</v>
      </c>
      <c r="U32" s="36">
        <f t="shared" si="10"/>
        <v>6989.64</v>
      </c>
      <c r="V32" s="36">
        <f t="shared" si="10"/>
        <v>6989.64</v>
      </c>
      <c r="W32" s="37">
        <f>W19+W31</f>
        <v>43986.74</v>
      </c>
    </row>
    <row r="33" spans="1:6" ht="17.25" thickBot="1" x14ac:dyDescent="0.35"/>
    <row r="34" spans="1:6" ht="27" customHeight="1" thickBot="1" x14ac:dyDescent="0.35">
      <c r="A34" s="165" t="s">
        <v>49</v>
      </c>
      <c r="B34" s="166"/>
      <c r="C34" s="166"/>
      <c r="D34" s="167"/>
      <c r="E34" s="27">
        <f>E35+E36</f>
        <v>148000</v>
      </c>
      <c r="F34" s="28" t="s">
        <v>50</v>
      </c>
    </row>
    <row r="35" spans="1:6" ht="38.25" customHeight="1" x14ac:dyDescent="0.3">
      <c r="A35" s="183" t="s">
        <v>56</v>
      </c>
      <c r="B35" s="184"/>
      <c r="C35" s="184"/>
      <c r="D35" s="184"/>
      <c r="E35" s="38">
        <v>111000</v>
      </c>
      <c r="F35" s="39" t="s">
        <v>50</v>
      </c>
    </row>
    <row r="36" spans="1:6" ht="69.75" customHeight="1" thickBot="1" x14ac:dyDescent="0.35">
      <c r="A36" s="163" t="s">
        <v>57</v>
      </c>
      <c r="B36" s="164"/>
      <c r="C36" s="164"/>
      <c r="D36" s="164"/>
      <c r="E36" s="40">
        <v>37000</v>
      </c>
      <c r="F36" s="41" t="s">
        <v>50</v>
      </c>
    </row>
  </sheetData>
  <mergeCells count="20">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 ref="A34:D34"/>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7" sqref="B47"/>
    </sheetView>
  </sheetViews>
  <sheetFormatPr defaultRowHeight="16.5" x14ac:dyDescent="0.3"/>
  <cols>
    <col min="1" max="1" width="5.85546875" style="2" customWidth="1"/>
    <col min="2" max="2" width="70" style="2" customWidth="1"/>
    <col min="3" max="3" width="76" style="42" customWidth="1"/>
    <col min="4" max="4" width="8.85546875" style="2" customWidth="1"/>
    <col min="5" max="16384" width="9.140625" style="2"/>
  </cols>
  <sheetData>
    <row r="1" spans="1:3" ht="17.25" thickBot="1" x14ac:dyDescent="0.35">
      <c r="A1" s="204" t="s">
        <v>60</v>
      </c>
      <c r="B1" s="205"/>
      <c r="C1" s="206"/>
    </row>
    <row r="2" spans="1:3" x14ac:dyDescent="0.3">
      <c r="A2" s="207" t="s">
        <v>59</v>
      </c>
      <c r="B2" s="210" t="s">
        <v>0</v>
      </c>
      <c r="C2" s="45" t="s">
        <v>1</v>
      </c>
    </row>
    <row r="3" spans="1:3" x14ac:dyDescent="0.3">
      <c r="A3" s="208"/>
      <c r="B3" s="211"/>
      <c r="C3" s="44" t="s">
        <v>21</v>
      </c>
    </row>
    <row r="4" spans="1:3" ht="33" x14ac:dyDescent="0.3">
      <c r="A4" s="208"/>
      <c r="B4" s="211"/>
      <c r="C4" s="44" t="s">
        <v>2</v>
      </c>
    </row>
    <row r="5" spans="1:3" x14ac:dyDescent="0.3">
      <c r="A5" s="208"/>
      <c r="B5" s="212" t="s">
        <v>3</v>
      </c>
      <c r="C5" s="44" t="s">
        <v>22</v>
      </c>
    </row>
    <row r="6" spans="1:3" x14ac:dyDescent="0.3">
      <c r="A6" s="208"/>
      <c r="B6" s="212"/>
      <c r="C6" s="44" t="s">
        <v>23</v>
      </c>
    </row>
    <row r="7" spans="1:3" ht="66" x14ac:dyDescent="0.3">
      <c r="A7" s="208"/>
      <c r="B7" s="212"/>
      <c r="C7" s="44" t="s">
        <v>24</v>
      </c>
    </row>
    <row r="8" spans="1:3" x14ac:dyDescent="0.3">
      <c r="A8" s="208"/>
      <c r="B8" s="212"/>
      <c r="C8" s="44" t="s">
        <v>25</v>
      </c>
    </row>
    <row r="9" spans="1:3" ht="49.5" x14ac:dyDescent="0.3">
      <c r="A9" s="208"/>
      <c r="B9" s="46" t="s">
        <v>4</v>
      </c>
      <c r="C9" s="44" t="s">
        <v>4</v>
      </c>
    </row>
    <row r="10" spans="1:3" ht="66" x14ac:dyDescent="0.3">
      <c r="A10" s="208"/>
      <c r="B10" s="46" t="s">
        <v>5</v>
      </c>
      <c r="C10" s="44" t="s">
        <v>5</v>
      </c>
    </row>
    <row r="11" spans="1:3" ht="49.5" x14ac:dyDescent="0.3">
      <c r="A11" s="208"/>
      <c r="B11" s="46" t="s">
        <v>6</v>
      </c>
      <c r="C11" s="44" t="s">
        <v>6</v>
      </c>
    </row>
    <row r="12" spans="1:3" ht="66" x14ac:dyDescent="0.3">
      <c r="A12" s="208"/>
      <c r="B12" s="46" t="s">
        <v>7</v>
      </c>
      <c r="C12" s="44" t="s">
        <v>7</v>
      </c>
    </row>
    <row r="13" spans="1:3" x14ac:dyDescent="0.3">
      <c r="A13" s="208"/>
      <c r="B13" s="46" t="s">
        <v>8</v>
      </c>
      <c r="C13" s="44" t="s">
        <v>8</v>
      </c>
    </row>
    <row r="14" spans="1:3" ht="33" x14ac:dyDescent="0.3">
      <c r="A14" s="208"/>
      <c r="B14" s="46" t="s">
        <v>9</v>
      </c>
      <c r="C14" s="44" t="s">
        <v>9</v>
      </c>
    </row>
    <row r="15" spans="1:3" ht="33" x14ac:dyDescent="0.3">
      <c r="A15" s="208"/>
      <c r="B15" s="46" t="s">
        <v>19</v>
      </c>
      <c r="C15" s="44" t="s">
        <v>19</v>
      </c>
    </row>
    <row r="16" spans="1:3" x14ac:dyDescent="0.3">
      <c r="A16" s="208"/>
      <c r="B16" s="46" t="s">
        <v>10</v>
      </c>
      <c r="C16" s="44" t="s">
        <v>10</v>
      </c>
    </row>
    <row r="17" spans="1:3" x14ac:dyDescent="0.3">
      <c r="A17" s="208"/>
      <c r="B17" s="46" t="s">
        <v>11</v>
      </c>
      <c r="C17" s="44" t="s">
        <v>11</v>
      </c>
    </row>
    <row r="18" spans="1:3" ht="33" x14ac:dyDescent="0.3">
      <c r="A18" s="208"/>
      <c r="B18" s="46" t="s">
        <v>12</v>
      </c>
      <c r="C18" s="44" t="s">
        <v>12</v>
      </c>
    </row>
    <row r="19" spans="1:3" ht="33" x14ac:dyDescent="0.3">
      <c r="A19" s="208"/>
      <c r="B19" s="46" t="s">
        <v>13</v>
      </c>
      <c r="C19" s="44" t="s">
        <v>13</v>
      </c>
    </row>
    <row r="20" spans="1:3" ht="33" x14ac:dyDescent="0.3">
      <c r="A20" s="208"/>
      <c r="B20" s="46" t="s">
        <v>14</v>
      </c>
      <c r="C20" s="44" t="s">
        <v>14</v>
      </c>
    </row>
    <row r="21" spans="1:3" x14ac:dyDescent="0.3">
      <c r="A21" s="208"/>
      <c r="B21" s="212" t="s">
        <v>15</v>
      </c>
      <c r="C21" s="44" t="s">
        <v>16</v>
      </c>
    </row>
    <row r="22" spans="1:3" x14ac:dyDescent="0.3">
      <c r="A22" s="208"/>
      <c r="B22" s="212"/>
      <c r="C22" s="44" t="s">
        <v>17</v>
      </c>
    </row>
    <row r="23" spans="1:3" ht="33" x14ac:dyDescent="0.3">
      <c r="A23" s="208"/>
      <c r="B23" s="212"/>
      <c r="C23" s="44" t="s">
        <v>18</v>
      </c>
    </row>
    <row r="24" spans="1:3" ht="33.75" thickBot="1" x14ac:dyDescent="0.35">
      <c r="A24" s="209"/>
      <c r="B24" s="213"/>
      <c r="C24" s="61" t="s">
        <v>20</v>
      </c>
    </row>
    <row r="25" spans="1:3" ht="16.5" customHeight="1" x14ac:dyDescent="0.3">
      <c r="A25" s="43"/>
    </row>
    <row r="26" spans="1:3" x14ac:dyDescent="0.3">
      <c r="A26" s="43"/>
      <c r="B26" s="62" t="s">
        <v>83</v>
      </c>
    </row>
    <row r="27" spans="1:3" x14ac:dyDescent="0.3">
      <c r="A27" s="42"/>
      <c r="B27" s="63" t="s">
        <v>84</v>
      </c>
    </row>
    <row r="28" spans="1:3" x14ac:dyDescent="0.3">
      <c r="A28" s="42"/>
      <c r="B28" t="s">
        <v>85</v>
      </c>
    </row>
    <row r="29" spans="1:3" x14ac:dyDescent="0.3">
      <c r="B29" t="s">
        <v>86</v>
      </c>
    </row>
    <row r="30" spans="1:3" x14ac:dyDescent="0.3">
      <c r="B30"/>
    </row>
    <row r="31" spans="1:3" x14ac:dyDescent="0.3">
      <c r="B31" s="63"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2" t="s">
        <v>111</v>
      </c>
    </row>
    <row r="41" spans="2:2" x14ac:dyDescent="0.3">
      <c r="B41" s="2"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16" workbookViewId="0">
      <selection activeCell="D28" sqref="D28"/>
    </sheetView>
  </sheetViews>
  <sheetFormatPr defaultRowHeight="15.75" x14ac:dyDescent="0.25"/>
  <cols>
    <col min="1" max="1" width="47.7109375" style="64" customWidth="1"/>
    <col min="2" max="2" width="9" style="64" bestFit="1" customWidth="1"/>
    <col min="3" max="3" width="8.5703125" style="64" bestFit="1" customWidth="1"/>
    <col min="4" max="4" width="9" style="64" bestFit="1" customWidth="1"/>
    <col min="5" max="16384" width="9.140625" style="64"/>
  </cols>
  <sheetData>
    <row r="1" spans="1:4" ht="15.75" customHeight="1" x14ac:dyDescent="0.3">
      <c r="A1" s="215" t="s">
        <v>94</v>
      </c>
      <c r="B1" s="215"/>
      <c r="C1" s="215"/>
      <c r="D1" s="215"/>
    </row>
    <row r="2" spans="1:4" x14ac:dyDescent="0.25">
      <c r="A2" s="65"/>
    </row>
    <row r="3" spans="1:4" ht="15.75" customHeight="1" x14ac:dyDescent="0.25">
      <c r="A3" s="216" t="s">
        <v>95</v>
      </c>
      <c r="B3" s="216"/>
      <c r="C3" s="216"/>
      <c r="D3" s="216"/>
    </row>
    <row r="4" spans="1:4" x14ac:dyDescent="0.25">
      <c r="A4" s="65" t="s">
        <v>96</v>
      </c>
    </row>
    <row r="5" spans="1:4" ht="31.5" x14ac:dyDescent="0.25">
      <c r="A5" s="66" t="s">
        <v>97</v>
      </c>
      <c r="B5" s="67" t="s">
        <v>98</v>
      </c>
      <c r="C5" s="67" t="s">
        <v>99</v>
      </c>
      <c r="D5" s="67" t="s">
        <v>100</v>
      </c>
    </row>
    <row r="6" spans="1:4" s="70" customFormat="1" x14ac:dyDescent="0.25">
      <c r="A6" s="68" t="s">
        <v>101</v>
      </c>
      <c r="B6" s="69">
        <v>49</v>
      </c>
      <c r="C6" s="69">
        <v>56</v>
      </c>
      <c r="D6" s="69">
        <v>63</v>
      </c>
    </row>
    <row r="7" spans="1:4" s="73" customFormat="1" x14ac:dyDescent="0.25">
      <c r="A7" s="71" t="s">
        <v>102</v>
      </c>
      <c r="B7" s="72">
        <v>36</v>
      </c>
      <c r="C7" s="72">
        <v>42</v>
      </c>
      <c r="D7" s="72">
        <v>47</v>
      </c>
    </row>
    <row r="8" spans="1:4" s="73" customFormat="1" x14ac:dyDescent="0.25">
      <c r="A8" s="71" t="s">
        <v>103</v>
      </c>
      <c r="B8" s="72">
        <f>B6+B7</f>
        <v>85</v>
      </c>
      <c r="C8" s="72">
        <f>C6+C7</f>
        <v>98</v>
      </c>
      <c r="D8" s="72">
        <f>D6+D7</f>
        <v>110</v>
      </c>
    </row>
    <row r="9" spans="1:4" x14ac:dyDescent="0.25">
      <c r="A9" s="74"/>
      <c r="B9" s="75"/>
      <c r="C9" s="75"/>
      <c r="D9" s="75"/>
    </row>
    <row r="10" spans="1:4" ht="30.75" customHeight="1" x14ac:dyDescent="0.25">
      <c r="A10" s="216" t="s">
        <v>104</v>
      </c>
      <c r="B10" s="216"/>
      <c r="C10" s="216"/>
      <c r="D10" s="216"/>
    </row>
    <row r="11" spans="1:4" ht="29.25" customHeight="1" x14ac:dyDescent="0.25">
      <c r="A11" s="214" t="s">
        <v>105</v>
      </c>
      <c r="B11" s="214"/>
      <c r="C11" s="214"/>
      <c r="D11" s="214"/>
    </row>
    <row r="12" spans="1:4" ht="31.5" x14ac:dyDescent="0.25">
      <c r="A12" s="66" t="s">
        <v>97</v>
      </c>
      <c r="B12" s="67" t="s">
        <v>98</v>
      </c>
      <c r="C12" s="67" t="s">
        <v>99</v>
      </c>
      <c r="D12" s="67" t="s">
        <v>100</v>
      </c>
    </row>
    <row r="13" spans="1:4" x14ac:dyDescent="0.25">
      <c r="A13" s="68" t="s">
        <v>101</v>
      </c>
      <c r="B13" s="69">
        <v>42</v>
      </c>
      <c r="C13" s="69">
        <v>49</v>
      </c>
      <c r="D13" s="69">
        <v>56</v>
      </c>
    </row>
    <row r="14" spans="1:4" s="73" customFormat="1" x14ac:dyDescent="0.25">
      <c r="A14" s="71" t="s">
        <v>102</v>
      </c>
      <c r="B14" s="72">
        <v>31</v>
      </c>
      <c r="C14" s="72">
        <v>36</v>
      </c>
      <c r="D14" s="72">
        <v>42</v>
      </c>
    </row>
    <row r="15" spans="1:4" s="73" customFormat="1" x14ac:dyDescent="0.25">
      <c r="A15" s="71" t="s">
        <v>103</v>
      </c>
      <c r="B15" s="72">
        <f>B13+B14</f>
        <v>73</v>
      </c>
      <c r="C15" s="72">
        <f>C13+C14</f>
        <v>85</v>
      </c>
      <c r="D15" s="72">
        <f>D13+D14</f>
        <v>98</v>
      </c>
    </row>
    <row r="16" spans="1:4" x14ac:dyDescent="0.25">
      <c r="A16" s="74"/>
      <c r="B16" s="75"/>
      <c r="C16" s="75"/>
      <c r="D16" s="75"/>
    </row>
    <row r="17" spans="1:4" ht="15.75" customHeight="1" x14ac:dyDescent="0.25">
      <c r="A17" s="216" t="s">
        <v>106</v>
      </c>
      <c r="B17" s="216"/>
      <c r="C17" s="216"/>
      <c r="D17" s="216"/>
    </row>
    <row r="18" spans="1:4" ht="45.75" customHeight="1" x14ac:dyDescent="0.25">
      <c r="A18" s="214" t="s">
        <v>107</v>
      </c>
      <c r="B18" s="214"/>
      <c r="C18" s="214"/>
      <c r="D18" s="214"/>
    </row>
    <row r="19" spans="1:4" ht="31.5" x14ac:dyDescent="0.25">
      <c r="A19" s="66" t="s">
        <v>97</v>
      </c>
      <c r="B19" s="67" t="s">
        <v>98</v>
      </c>
      <c r="C19" s="67" t="s">
        <v>99</v>
      </c>
      <c r="D19" s="67" t="s">
        <v>100</v>
      </c>
    </row>
    <row r="20" spans="1:4" x14ac:dyDescent="0.25">
      <c r="A20" s="68" t="s">
        <v>101</v>
      </c>
      <c r="B20" s="69">
        <v>35</v>
      </c>
      <c r="C20" s="69">
        <v>42</v>
      </c>
      <c r="D20" s="69">
        <v>49</v>
      </c>
    </row>
    <row r="21" spans="1:4" s="73" customFormat="1" x14ac:dyDescent="0.25">
      <c r="A21" s="71" t="s">
        <v>102</v>
      </c>
      <c r="B21" s="72">
        <v>26</v>
      </c>
      <c r="C21" s="72">
        <v>31</v>
      </c>
      <c r="D21" s="72">
        <v>36</v>
      </c>
    </row>
    <row r="22" spans="1:4" x14ac:dyDescent="0.25">
      <c r="A22" s="71" t="s">
        <v>103</v>
      </c>
      <c r="B22" s="72">
        <f>B20+B21</f>
        <v>61</v>
      </c>
      <c r="C22" s="72">
        <f>C20+C21</f>
        <v>73</v>
      </c>
      <c r="D22" s="72">
        <f>D20+D21</f>
        <v>85</v>
      </c>
    </row>
    <row r="23" spans="1:4" x14ac:dyDescent="0.25">
      <c r="A23" s="65"/>
    </row>
    <row r="24" spans="1:4" ht="45.75" customHeight="1" x14ac:dyDescent="0.25">
      <c r="A24" s="214" t="s">
        <v>108</v>
      </c>
      <c r="B24" s="214"/>
      <c r="C24" s="214"/>
      <c r="D24" s="214"/>
    </row>
    <row r="25" spans="1:4" ht="31.5" x14ac:dyDescent="0.25">
      <c r="A25" s="66" t="s">
        <v>97</v>
      </c>
      <c r="B25" s="67" t="s">
        <v>109</v>
      </c>
      <c r="C25" s="76" t="s">
        <v>110</v>
      </c>
    </row>
    <row r="26" spans="1:4" x14ac:dyDescent="0.25">
      <c r="A26" s="68" t="s">
        <v>101</v>
      </c>
      <c r="B26" s="69">
        <v>18</v>
      </c>
      <c r="C26" s="69">
        <v>25</v>
      </c>
      <c r="D26" s="77"/>
    </row>
    <row r="27" spans="1:4" s="73" customFormat="1" x14ac:dyDescent="0.25">
      <c r="A27" s="71" t="s">
        <v>102</v>
      </c>
      <c r="B27" s="72">
        <v>13</v>
      </c>
      <c r="C27" s="72">
        <v>18</v>
      </c>
    </row>
    <row r="28" spans="1:4" x14ac:dyDescent="0.25">
      <c r="A28" s="71" t="s">
        <v>103</v>
      </c>
      <c r="B28" s="72">
        <f>B26+B27</f>
        <v>31</v>
      </c>
      <c r="C28" s="72">
        <f>C26+C27</f>
        <v>43</v>
      </c>
      <c r="D28" s="75"/>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gineta</cp:lastModifiedBy>
  <cp:lastPrinted>2019-01-27T10:44:57Z</cp:lastPrinted>
  <dcterms:created xsi:type="dcterms:W3CDTF">2018-04-26T16:04:39Z</dcterms:created>
  <dcterms:modified xsi:type="dcterms:W3CDTF">2019-01-27T13:43:28Z</dcterms:modified>
</cp:coreProperties>
</file>