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90" windowWidth="13470" windowHeight="7920"/>
  </bookViews>
  <sheets>
    <sheet name="Buget Plan de afaceri_106932" sheetId="4" r:id="rId1"/>
    <sheet name="Model - Buget Plan de afaceri" sheetId="2" r:id="rId2"/>
    <sheet name="Cheltuieli Eligibile" sheetId="3" r:id="rId3"/>
    <sheet name="Plafon Salarii" sheetId="5" r:id="rId4"/>
  </sheets>
  <calcPr calcId="144525"/>
</workbook>
</file>

<file path=xl/calcChain.xml><?xml version="1.0" encoding="utf-8"?>
<calcChain xmlns="http://schemas.openxmlformats.org/spreadsheetml/2006/main">
  <c r="K23" i="4" l="1"/>
  <c r="W22" i="4" l="1"/>
  <c r="K26" i="4"/>
  <c r="H22" i="4"/>
  <c r="J22" i="4" s="1"/>
  <c r="K22" i="4" s="1"/>
  <c r="H15" i="4"/>
  <c r="H20" i="4"/>
  <c r="O7" i="4"/>
  <c r="O6" i="4"/>
  <c r="P7" i="4"/>
  <c r="P6" i="4"/>
  <c r="O5" i="4"/>
  <c r="O4" i="4"/>
  <c r="H14" i="4"/>
  <c r="H13" i="4"/>
  <c r="H21" i="4"/>
  <c r="H12" i="4"/>
  <c r="H11" i="4"/>
  <c r="I22" i="4" l="1"/>
  <c r="P5" i="4"/>
  <c r="P4" i="4"/>
  <c r="J21" i="4" l="1"/>
  <c r="K21" i="4" s="1"/>
  <c r="W21" i="4" s="1"/>
  <c r="I21" i="4"/>
  <c r="I23" i="4" l="1"/>
  <c r="J23" i="4"/>
  <c r="J16" i="4"/>
  <c r="K16" i="4" s="1"/>
  <c r="I16" i="4"/>
  <c r="N16" i="4" s="1"/>
  <c r="J15" i="4"/>
  <c r="K15" i="4" s="1"/>
  <c r="M15" i="4" s="1"/>
  <c r="I15" i="4"/>
  <c r="J11" i="4"/>
  <c r="K11" i="4" s="1"/>
  <c r="M11" i="4" s="1"/>
  <c r="J8" i="4"/>
  <c r="K8" i="4" s="1"/>
  <c r="R4" i="4"/>
  <c r="S4" i="4"/>
  <c r="T4" i="4"/>
  <c r="U4" i="4"/>
  <c r="V4" i="4"/>
  <c r="W4" i="4"/>
  <c r="R5" i="4"/>
  <c r="S5" i="4"/>
  <c r="T5" i="4"/>
  <c r="U5" i="4"/>
  <c r="V5" i="4"/>
  <c r="W5" i="4"/>
  <c r="R6" i="4"/>
  <c r="S6" i="4"/>
  <c r="T6" i="4"/>
  <c r="U6" i="4"/>
  <c r="V6" i="4"/>
  <c r="W6" i="4"/>
  <c r="R7" i="4"/>
  <c r="S7" i="4"/>
  <c r="T7" i="4"/>
  <c r="U7" i="4"/>
  <c r="V7" i="4"/>
  <c r="W7" i="4"/>
  <c r="Q5" i="4"/>
  <c r="Q6" i="4"/>
  <c r="Q7" i="4"/>
  <c r="Q4" i="4"/>
  <c r="I10" i="4"/>
  <c r="I9" i="4"/>
  <c r="I8" i="4"/>
  <c r="W23" i="4" l="1"/>
  <c r="W26" i="4" s="1"/>
  <c r="V23" i="4"/>
  <c r="J14" i="4"/>
  <c r="K14" i="4" s="1"/>
  <c r="M14" i="4" s="1"/>
  <c r="I14" i="4"/>
  <c r="J13" i="4"/>
  <c r="K13" i="4" s="1"/>
  <c r="M13" i="4" s="1"/>
  <c r="I13" i="4"/>
  <c r="J12" i="4"/>
  <c r="K12" i="4" s="1"/>
  <c r="M12" i="4" s="1"/>
  <c r="I12" i="4"/>
  <c r="J20" i="4"/>
  <c r="K20" i="4" s="1"/>
  <c r="W20" i="4" s="1"/>
  <c r="I20" i="4"/>
  <c r="I11" i="4"/>
  <c r="J10" i="4"/>
  <c r="K10" i="4" s="1"/>
  <c r="J9" i="4"/>
  <c r="K9" i="4" s="1"/>
  <c r="M9" i="4" s="1"/>
  <c r="O18" i="4"/>
  <c r="J7" i="4"/>
  <c r="K7" i="4" s="1"/>
  <c r="J6" i="4"/>
  <c r="K6" i="4" s="1"/>
  <c r="J26" i="4" l="1"/>
  <c r="J5" i="4"/>
  <c r="K5" i="4" s="1"/>
  <c r="J4" i="4"/>
  <c r="K4" i="4" s="1"/>
  <c r="C28" i="5" l="1"/>
  <c r="B28" i="5"/>
  <c r="D22" i="5"/>
  <c r="C22" i="5"/>
  <c r="B22" i="5"/>
  <c r="D15" i="5"/>
  <c r="C15" i="5"/>
  <c r="B15" i="5"/>
  <c r="D8" i="5"/>
  <c r="C8" i="5"/>
  <c r="B8" i="5"/>
  <c r="M9" i="2" l="1"/>
  <c r="N9" i="2"/>
  <c r="O9" i="2"/>
  <c r="P9" i="2"/>
  <c r="Q9" i="2"/>
  <c r="R9" i="2"/>
  <c r="S9" i="2"/>
  <c r="T9" i="2"/>
  <c r="U9" i="2"/>
  <c r="V9" i="2"/>
  <c r="W9" i="2"/>
  <c r="M10" i="2"/>
  <c r="N10" i="2"/>
  <c r="O10" i="2"/>
  <c r="P10" i="2"/>
  <c r="Q10" i="2"/>
  <c r="R10" i="2"/>
  <c r="S10" i="2"/>
  <c r="T10" i="2"/>
  <c r="U10" i="2"/>
  <c r="V10" i="2"/>
  <c r="W10" i="2"/>
  <c r="L10" i="2"/>
  <c r="L9" i="2"/>
  <c r="M5" i="2"/>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J18" i="4" l="1"/>
  <c r="I22" i="2"/>
  <c r="K22" i="2" s="1"/>
  <c r="W22" i="2" s="1"/>
  <c r="I21" i="2"/>
  <c r="K21" i="2" s="1"/>
  <c r="W21" i="2" s="1"/>
  <c r="I14" i="2"/>
  <c r="J13" i="2"/>
  <c r="I13" i="2"/>
  <c r="I12" i="2"/>
  <c r="I11" i="2"/>
  <c r="J10" i="2"/>
  <c r="K9" i="2"/>
  <c r="I8" i="2"/>
  <c r="K8" i="2" s="1"/>
  <c r="L8" i="2" s="1"/>
  <c r="K23" i="2"/>
  <c r="K24" i="2"/>
  <c r="K25" i="2"/>
  <c r="K26" i="2"/>
  <c r="K27" i="2"/>
  <c r="K28" i="2"/>
  <c r="K29" i="2"/>
  <c r="K30" i="2"/>
  <c r="K5" i="2"/>
  <c r="K6" i="2"/>
  <c r="K7" i="2"/>
  <c r="K15" i="2"/>
  <c r="K16" i="2"/>
  <c r="K17" i="2"/>
  <c r="K18" i="2"/>
  <c r="J22" i="2"/>
  <c r="J23" i="2"/>
  <c r="J24" i="2"/>
  <c r="J25" i="2"/>
  <c r="J26" i="2"/>
  <c r="J27" i="2"/>
  <c r="J28" i="2"/>
  <c r="J29" i="2"/>
  <c r="J30" i="2"/>
  <c r="J21" i="2"/>
  <c r="J5" i="2"/>
  <c r="J6" i="2"/>
  <c r="J7" i="2"/>
  <c r="J8" i="2"/>
  <c r="J9" i="2"/>
  <c r="J11" i="2"/>
  <c r="J12" i="2"/>
  <c r="J14" i="2"/>
  <c r="J15" i="2"/>
  <c r="J16" i="2"/>
  <c r="J17" i="2"/>
  <c r="J18" i="2"/>
  <c r="K4" i="2"/>
  <c r="J4" i="2"/>
  <c r="E34" i="2"/>
  <c r="V31" i="2"/>
  <c r="U31" i="2"/>
  <c r="T31" i="2"/>
  <c r="S31" i="2"/>
  <c r="R31" i="2"/>
  <c r="Q31" i="2"/>
  <c r="P31" i="2"/>
  <c r="O31" i="2"/>
  <c r="N31" i="2"/>
  <c r="M31" i="2"/>
  <c r="L31" i="2"/>
  <c r="J27" i="4" l="1"/>
  <c r="K13" i="2"/>
  <c r="V13" i="2"/>
  <c r="O13" i="2"/>
  <c r="S13" i="2"/>
  <c r="W13" i="2"/>
  <c r="L13" i="2"/>
  <c r="P13" i="2"/>
  <c r="T13" i="2"/>
  <c r="M13" i="2"/>
  <c r="Q13" i="2"/>
  <c r="U13" i="2"/>
  <c r="N13" i="2"/>
  <c r="R13" i="2"/>
  <c r="K12" i="2"/>
  <c r="O12" i="2"/>
  <c r="S12" i="2"/>
  <c r="W12" i="2"/>
  <c r="L12" i="2"/>
  <c r="P12" i="2"/>
  <c r="T12" i="2"/>
  <c r="M12" i="2"/>
  <c r="Q12" i="2"/>
  <c r="U12" i="2"/>
  <c r="N12" i="2"/>
  <c r="R12" i="2"/>
  <c r="V12" i="2"/>
  <c r="K11" i="2"/>
  <c r="P11" i="2"/>
  <c r="T11" i="2"/>
  <c r="L11" i="2"/>
  <c r="L19" i="2" s="1"/>
  <c r="L32" i="2" s="1"/>
  <c r="M11" i="2"/>
  <c r="M19" i="2" s="1"/>
  <c r="M32" i="2" s="1"/>
  <c r="Q11" i="2"/>
  <c r="U11" i="2"/>
  <c r="N11" i="2"/>
  <c r="R11" i="2"/>
  <c r="V11" i="2"/>
  <c r="O11" i="2"/>
  <c r="S11" i="2"/>
  <c r="W11" i="2"/>
  <c r="K14" i="2"/>
  <c r="Q14" i="2"/>
  <c r="U14" i="2"/>
  <c r="N14" i="2"/>
  <c r="R14" i="2"/>
  <c r="V14" i="2"/>
  <c r="O14" i="2"/>
  <c r="S14" i="2"/>
  <c r="W14" i="2"/>
  <c r="P14" i="2"/>
  <c r="T14" i="2"/>
  <c r="W31" i="2"/>
  <c r="K10" i="2"/>
  <c r="J31" i="2"/>
  <c r="K31" i="2"/>
  <c r="J19" i="2"/>
  <c r="P19" i="2" l="1"/>
  <c r="P32" i="2" s="1"/>
  <c r="V19" i="2"/>
  <c r="V32" i="2" s="1"/>
  <c r="Q19" i="2"/>
  <c r="Q32" i="2" s="1"/>
  <c r="S19" i="2"/>
  <c r="S32" i="2" s="1"/>
  <c r="N19" i="2"/>
  <c r="N32" i="2" s="1"/>
  <c r="T19" i="2"/>
  <c r="T32" i="2" s="1"/>
  <c r="O19" i="2"/>
  <c r="O32" i="2" s="1"/>
  <c r="U19" i="2"/>
  <c r="U32" i="2" s="1"/>
  <c r="W19" i="2"/>
  <c r="W32" i="2" s="1"/>
  <c r="R19" i="2"/>
  <c r="R32" i="2" s="1"/>
  <c r="J32" i="2"/>
  <c r="K19" i="2"/>
  <c r="K32" i="2" s="1"/>
  <c r="V26" i="4"/>
  <c r="U26" i="4"/>
  <c r="T26" i="4"/>
  <c r="S26" i="4"/>
  <c r="R26" i="4"/>
  <c r="Q26" i="4"/>
  <c r="P26" i="4"/>
  <c r="O26" i="4"/>
  <c r="N26" i="4"/>
  <c r="M26" i="4"/>
  <c r="L26" i="4"/>
  <c r="W18" i="4"/>
  <c r="V18" i="4"/>
  <c r="U18" i="4"/>
  <c r="T18" i="4"/>
  <c r="S18" i="4"/>
  <c r="R18" i="4"/>
  <c r="Q18" i="4"/>
  <c r="P18" i="4"/>
  <c r="N18" i="4"/>
  <c r="M18" i="4"/>
  <c r="L18" i="4"/>
  <c r="K18" i="4"/>
  <c r="E29" i="4"/>
  <c r="K27" i="4" l="1"/>
  <c r="O27" i="4"/>
  <c r="S27" i="4"/>
  <c r="P27" i="4"/>
  <c r="L27" i="4"/>
  <c r="T27" i="4"/>
  <c r="W27" i="4"/>
  <c r="M27" i="4"/>
  <c r="Q27" i="4"/>
  <c r="U27" i="4"/>
  <c r="N27" i="4"/>
  <c r="R27" i="4"/>
  <c r="V27" i="4"/>
</calcChain>
</file>

<file path=xl/sharedStrings.xml><?xml version="1.0" encoding="utf-8"?>
<sst xmlns="http://schemas.openxmlformats.org/spreadsheetml/2006/main" count="308" uniqueCount="135">
  <si>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</si>
  <si>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</si>
  <si>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</si>
  <si>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</si>
  <si>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</si>
  <si>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</si>
  <si>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</si>
  <si>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</si>
  <si>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</si>
  <si>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</si>
  <si>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</si>
  <si>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</si>
  <si>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</si>
  <si>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</si>
  <si>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</si>
  <si>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</si>
  <si>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</si>
  <si>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</si>
  <si>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</si>
  <si>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</si>
  <si>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</si>
  <si>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</si>
  <si>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</si>
  <si>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</si>
  <si>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</si>
  <si>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</si>
  <si>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</si>
  <si>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</si>
  <si>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</si>
  <si>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</si>
  <si>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</si>
  <si>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</si>
  <si>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</si>
  <si>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</si>
  <si>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</si>
  <si>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</si>
  <si>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</si>
  <si>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</si>
  <si>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</si>
  <si>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</si>
  <si>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</si>
  <si>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</si>
  <si>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</si>
  <si>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</si>
  <si>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</si>
  <si>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</si>
  <si>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</si>
  <si>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</si>
  <si>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</si>
  <si>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</si>
  <si>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</si>
  <si>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</si>
  <si>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</si>
  <si>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</si>
  <si>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</si>
  <si>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</si>
  <si>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</si>
  <si>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</si>
  <si>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</si>
  <si>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</si>
  <si>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</si>
  <si>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</si>
  <si>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</si>
  <si>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</si>
  <si>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</si>
  <si>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</si>
  <si>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</si>
  <si>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</si>
  <si>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</si>
  <si>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</si>
  <si>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</si>
  <si>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</si>
  <si>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</si>
  <si>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</si>
  <si>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</si>
  <si>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</si>
  <si>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</si>
  <si>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</si>
  <si>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</si>
  <si>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</si>
  <si>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</si>
  <si>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</si>
  <si>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</si>
  <si>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</si>
  <si>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</si>
  <si>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</si>
  <si>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</si>
  <si>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</si>
  <si>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</si>
  <si>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</si>
  <si>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</si>
  <si>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</si>
  <si>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</si>
  <si>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</si>
  <si>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</si>
  <si>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</si>
  <si>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</si>
  <si>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</si>
  <si>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</si>
  <si>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</si>
  <si>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</si>
  <si>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</si>
  <si>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</si>
  <si>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</si>
  <si>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</si>
  <si>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</si>
  <si>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</si>
  <si>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</si>
  <si>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</si>
  <si>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</si>
  <si>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</si>
  <si>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</si>
  <si>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</si>
  <si>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Servicii realizare site de promovare</t>
  </si>
  <si>
    <t>Cutie transport imprimanta</t>
  </si>
  <si>
    <t>Masina de fum greu</t>
  </si>
  <si>
    <t>Servicii IT realizare site de promovare</t>
  </si>
  <si>
    <t>Servicii inchiriere auto in medie 10 zile / luna x cost unitar de 178,50 lei / zi TVA inclus. =&gt; max. 178,50 lei x 10 zile = 1785 lei TVA inclus / luna timp de 7 luni.</t>
  </si>
  <si>
    <t>Cabina Foto Oglinda</t>
  </si>
  <si>
    <t>Cheltuieli cu închirierea de vehicule</t>
  </si>
  <si>
    <t>Carcasa – este din placaj mesteacan striat.
Culoare: Neagra
Spuma interioară rezistentă pentru protectia echipamentului.
Este proiectată special pentru a ține imprimanta digitală DNP RX1 Dye Sublimation.
Capac detasabil
Patru picioare de cauciuc înalte pentru o aderență sigură pe toate tipurile de suprafete</t>
  </si>
  <si>
    <t>Carcasa este din placaj mesteacan acoperit cu PVC striat negru
Touch Screen
Display Full HD
Geam oglinda 2 parti
Rama decorativa
Mini pc + Licenta windows
Aparat foto profesional
Imprimanta profesionala
Blitz studio profesional
Umbrela
Dimensiuni cabina: 90cm X 150 cm
Soft cu animatie in toate limbile
Suporta propriile dvs. animatii personalizate
Suport pentru ecranul verde
Social Media Integrat
Functia de inregistrare video
GIF si salvarea videoclipurilor
Set template incluse</t>
  </si>
  <si>
    <t>Putere: 970 W
Canale DMX: 2 
Conectori DMX: 3 si 5 pini XLR
Timp de incalzire: 3 minute
Greutate: 26.7 kg
Dimensiuni: 625 x 409 x 453 mm
Capacitate rezervor: 3.25 l
Consum lichid de fum: 80 ml/min
Consum apa: 930 ml/min
Fluide compatibile: HFG, FJU, HDF, QDF</t>
  </si>
  <si>
    <t>Propsuri
Nunta
Petrecerea burlacitelor
Absolvire
Universal
Numar bucati/set 20 (variabil)
Multicolor
Diverse sortimente</t>
  </si>
  <si>
    <t>Seturi propsuri format din ochelari,propsuri,palarii</t>
  </si>
  <si>
    <t>Panouri / Ansamblu cu décor floral</t>
  </si>
  <si>
    <t>Panou / Ansamblu Floral confectionat din flori diverse naturale si/sau artificiale.
Dimensiuni 2/2m</t>
  </si>
  <si>
    <t>Role hartie foto imprimanta, Tonner imprimanta, solutie pentru fum, alte consumabile pentru desfasurarea activitatii</t>
  </si>
  <si>
    <t>8 h/zi x 9 luni</t>
  </si>
  <si>
    <t>Cabina foto XXL - Selfie Mirror</t>
  </si>
  <si>
    <t>Carcasa
Touch Screen
Display Full HD
Geam oglinda 2 parti
Rama decorativa
Mini pc + Licenta windows
Aparat foto profesional
Imprimanta profesionala
Blitz studio profesional
Umbrela
Diametru 80 cm
Soft cu animatie in toate limbile
Suporta propriile dvs. animatii personalizate
Suport pentru ecranul verde
Social Media Integrat
Functia de inregistrare video
GIF si salvarea videoclipurilor
Set template incluse</t>
  </si>
  <si>
    <t>Salariu net Fotograf</t>
  </si>
  <si>
    <t>Contributii (Angajat + Angajator) aferente SN Fotograf</t>
  </si>
  <si>
    <t>Salariu net Asistent relatii publice si comunicare</t>
  </si>
  <si>
    <t>Contributii (Angajat + Angajator) aferente SN Asistent relatii publice si comunicare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</si>
</sst>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lei-418]"/>
  </numFmts>
  <fonts count="17"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43">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48">
    <xf numFmtId="0" fontId="0" fillId="0" borderId="0" xfId="0"/>
    <xf numFmtId="0" fontId="3" fillId="0" borderId="0" xfId="0" applyFont="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wrapText="1"/>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4" fillId="0" borderId="13" xfId="0" applyFont="1" applyBorder="1" applyAlignment="1">
      <alignment vertical="center" wrapText="1"/>
    </xf>
    <xf numFmtId="2" fontId="2" fillId="6" borderId="12" xfId="0" applyNumberFormat="1" applyFont="1" applyFill="1" applyBorder="1"/>
    <xf numFmtId="2" fontId="2" fillId="7" borderId="12" xfId="0" applyNumberFormat="1" applyFont="1" applyFill="1" applyBorder="1"/>
    <xf numFmtId="2" fontId="2" fillId="6" borderId="1" xfId="0" applyNumberFormat="1" applyFont="1" applyFill="1" applyBorder="1"/>
    <xf numFmtId="2" fontId="2" fillId="7" borderId="1" xfId="0" applyNumberFormat="1" applyFont="1" applyFill="1" applyBorder="1"/>
    <xf numFmtId="0" fontId="4" fillId="0" borderId="6" xfId="0" applyFont="1" applyBorder="1" applyAlignment="1">
      <alignment vertical="center"/>
    </xf>
    <xf numFmtId="0" fontId="4" fillId="0" borderId="6" xfId="0" applyFont="1" applyBorder="1" applyAlignment="1">
      <alignment horizontal="center" vertical="center"/>
    </xf>
    <xf numFmtId="4" fontId="2" fillId="6" borderId="40" xfId="0" applyNumberFormat="1" applyFont="1" applyFill="1" applyBorder="1"/>
    <xf numFmtId="0" fontId="4"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horizontal="left" vertical="center"/>
    </xf>
    <xf numFmtId="0" fontId="5" fillId="0" borderId="6" xfId="0" applyFont="1" applyBorder="1" applyAlignment="1">
      <alignment vertical="center" wrapText="1"/>
    </xf>
    <xf numFmtId="0" fontId="5" fillId="0" borderId="13" xfId="0" applyFont="1" applyBorder="1" applyAlignment="1">
      <alignment horizontal="left" vertical="center" wrapText="1"/>
    </xf>
    <xf numFmtId="0" fontId="4" fillId="0" borderId="7" xfId="0" applyFont="1" applyBorder="1" applyAlignment="1">
      <alignment vertical="center" wrapText="1"/>
    </xf>
    <xf numFmtId="0" fontId="4" fillId="0" borderId="19" xfId="0" applyFont="1" applyBorder="1" applyAlignment="1">
      <alignment vertical="center"/>
    </xf>
    <xf numFmtId="0" fontId="4" fillId="0" borderId="41" xfId="0" applyFont="1" applyBorder="1" applyAlignment="1">
      <alignment vertical="center"/>
    </xf>
    <xf numFmtId="4" fontId="4" fillId="0" borderId="6" xfId="0" applyNumberFormat="1" applyFont="1" applyBorder="1" applyAlignment="1">
      <alignment vertical="center"/>
    </xf>
    <xf numFmtId="2" fontId="4" fillId="0" borderId="6" xfId="0" applyNumberFormat="1" applyFont="1" applyBorder="1" applyAlignment="1">
      <alignment vertical="center"/>
    </xf>
    <xf numFmtId="2" fontId="4" fillId="0" borderId="19" xfId="0" applyNumberFormat="1" applyFont="1" applyBorder="1" applyAlignment="1">
      <alignment vertical="center"/>
    </xf>
    <xf numFmtId="4" fontId="4" fillId="0" borderId="19" xfId="0" applyNumberFormat="1" applyFont="1" applyBorder="1" applyAlignment="1">
      <alignment horizontal="right" vertical="center"/>
    </xf>
    <xf numFmtId="4" fontId="5" fillId="0" borderId="19" xfId="0" applyNumberFormat="1" applyFont="1" applyFill="1" applyBorder="1" applyAlignment="1">
      <alignment horizontal="right" vertical="center" wrapText="1"/>
    </xf>
    <xf numFmtId="0" fontId="4" fillId="0" borderId="42" xfId="0" applyFont="1" applyBorder="1" applyAlignment="1">
      <alignment vertical="center"/>
    </xf>
    <xf numFmtId="0" fontId="4" fillId="0" borderId="13" xfId="0" applyFont="1" applyFill="1" applyBorder="1" applyAlignment="1">
      <alignment horizontal="left" vertical="center" wrapText="1"/>
    </xf>
    <xf numFmtId="0" fontId="4" fillId="0" borderId="13" xfId="0" applyFont="1" applyFill="1" applyBorder="1" applyAlignment="1">
      <alignment vertical="center" wrapText="1"/>
    </xf>
    <xf numFmtId="0" fontId="4" fillId="0" borderId="6" xfId="0" applyFont="1" applyBorder="1" applyAlignment="1">
      <alignment vertical="center" wrapText="1"/>
    </xf>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6" borderId="37" xfId="0" applyFont="1" applyFill="1" applyBorder="1" applyAlignment="1">
      <alignment horizontal="center"/>
    </xf>
    <xf numFmtId="0" fontId="1" fillId="6" borderId="38" xfId="0" applyFont="1" applyFill="1" applyBorder="1" applyAlignment="1">
      <alignment horizontal="center"/>
    </xf>
    <xf numFmtId="0" fontId="1" fillId="6" borderId="39" xfId="0" applyFont="1" applyFill="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tabSelected="1" topLeftCell="H1" zoomScale="85" zoomScaleNormal="85" workbookViewId="0">
      <pane ySplit="2" topLeftCell="A22" activePane="bottomLeft" state="frozen"/>
      <selection pane="bottomLeft" sqref="A1:W27"/>
    </sheetView>
  </sheetViews>
  <sheetFormatPr defaultRowHeight="16.5" x14ac:dyDescent="0.3"/>
  <cols>
    <col min="1" max="1" width="5.85546875" style="2" customWidth="1"/>
    <col min="2" max="2" width="37.5703125" style="2" customWidth="1"/>
    <col min="3" max="3" width="50.5703125" style="2" customWidth="1"/>
    <col min="4" max="4" width="34.42578125" style="2" customWidth="1"/>
    <col min="5" max="5" width="11.140625" style="24" customWidth="1"/>
    <col min="6" max="6" width="13.140625" style="25" customWidth="1"/>
    <col min="7" max="7" width="11.42578125" style="24" customWidth="1"/>
    <col min="8" max="8" width="13.5703125" style="26" customWidth="1"/>
    <col min="9" max="9" width="13.42578125" style="26" customWidth="1"/>
    <col min="10" max="10" width="13.5703125" style="26" customWidth="1"/>
    <col min="11" max="11" width="14.5703125" style="26" customWidth="1"/>
    <col min="12" max="12" width="9.140625" style="2"/>
    <col min="13" max="13" width="12.28515625" style="2" bestFit="1" customWidth="1"/>
    <col min="14" max="14" width="11.42578125" style="2" bestFit="1" customWidth="1"/>
    <col min="15" max="15" width="10.140625" style="2" customWidth="1"/>
    <col min="16" max="21" width="10" style="2" bestFit="1" customWidth="1"/>
    <col min="22" max="22" width="11.42578125" style="2" bestFit="1" customWidth="1"/>
    <col min="23" max="23" width="12.28515625" style="2" bestFit="1" customWidth="1"/>
    <col min="24" max="16384" width="9.140625" style="2"/>
  </cols>
  <sheetData>
    <row r="1" spans="1:23" ht="16.5" customHeight="1" x14ac:dyDescent="0.3">
      <c r="A1" s="109" t="s">
        <v>48</v>
      </c>
      <c r="B1" s="114" t="s">
        <v>26</v>
      </c>
      <c r="C1" s="114" t="s">
        <v>51</v>
      </c>
      <c r="D1" s="118" t="s">
        <v>27</v>
      </c>
      <c r="E1" s="104" t="s">
        <v>31</v>
      </c>
      <c r="F1" s="104" t="s">
        <v>30</v>
      </c>
      <c r="G1" s="104" t="s">
        <v>29</v>
      </c>
      <c r="H1" s="104" t="s">
        <v>28</v>
      </c>
      <c r="I1" s="104" t="s">
        <v>32</v>
      </c>
      <c r="J1" s="104" t="s">
        <v>33</v>
      </c>
      <c r="K1" s="104" t="s">
        <v>34</v>
      </c>
      <c r="L1" s="106" t="s">
        <v>58</v>
      </c>
      <c r="M1" s="107"/>
      <c r="N1" s="107"/>
      <c r="O1" s="107"/>
      <c r="P1" s="107"/>
      <c r="Q1" s="107"/>
      <c r="R1" s="107"/>
      <c r="S1" s="107"/>
      <c r="T1" s="107"/>
      <c r="U1" s="107"/>
      <c r="V1" s="107"/>
      <c r="W1" s="108"/>
    </row>
    <row r="2" spans="1:23" ht="16.5" customHeight="1" thickBot="1" x14ac:dyDescent="0.35">
      <c r="A2" s="110"/>
      <c r="B2" s="115"/>
      <c r="C2" s="115"/>
      <c r="D2" s="119"/>
      <c r="E2" s="105"/>
      <c r="F2" s="105"/>
      <c r="G2" s="105"/>
      <c r="H2" s="105"/>
      <c r="I2" s="105"/>
      <c r="J2" s="105"/>
      <c r="K2" s="105"/>
      <c r="L2" s="29" t="s">
        <v>35</v>
      </c>
      <c r="M2" s="30" t="s">
        <v>36</v>
      </c>
      <c r="N2" s="30" t="s">
        <v>37</v>
      </c>
      <c r="O2" s="30" t="s">
        <v>38</v>
      </c>
      <c r="P2" s="30" t="s">
        <v>39</v>
      </c>
      <c r="Q2" s="30" t="s">
        <v>40</v>
      </c>
      <c r="R2" s="30" t="s">
        <v>41</v>
      </c>
      <c r="S2" s="30" t="s">
        <v>42</v>
      </c>
      <c r="T2" s="30" t="s">
        <v>43</v>
      </c>
      <c r="U2" s="30" t="s">
        <v>44</v>
      </c>
      <c r="V2" s="30" t="s">
        <v>45</v>
      </c>
      <c r="W2" s="31" t="s">
        <v>46</v>
      </c>
    </row>
    <row r="3" spans="1:23" ht="15.75" customHeight="1" x14ac:dyDescent="0.3">
      <c r="A3" s="125" t="s">
        <v>55</v>
      </c>
      <c r="B3" s="126"/>
      <c r="C3" s="126"/>
      <c r="D3" s="126"/>
      <c r="E3" s="126"/>
      <c r="F3" s="126"/>
      <c r="G3" s="126"/>
      <c r="H3" s="126"/>
      <c r="I3" s="126"/>
      <c r="J3" s="126"/>
      <c r="K3" s="126"/>
      <c r="L3" s="59"/>
      <c r="M3" s="60"/>
      <c r="N3" s="60"/>
      <c r="O3" s="60"/>
      <c r="P3" s="60"/>
      <c r="Q3" s="60"/>
      <c r="R3" s="60"/>
      <c r="S3" s="60"/>
      <c r="T3" s="60"/>
      <c r="U3" s="60"/>
      <c r="V3" s="60"/>
      <c r="W3" s="61"/>
    </row>
    <row r="4" spans="1:23" ht="33" x14ac:dyDescent="0.3">
      <c r="A4" s="3">
        <v>1</v>
      </c>
      <c r="B4" s="46" t="s">
        <v>133</v>
      </c>
      <c r="C4" s="4" t="s">
        <v>128</v>
      </c>
      <c r="D4" s="5" t="s">
        <v>1</v>
      </c>
      <c r="E4" s="47" t="s">
        <v>111</v>
      </c>
      <c r="F4" s="48" t="s">
        <v>63</v>
      </c>
      <c r="G4" s="48">
        <v>9</v>
      </c>
      <c r="H4" s="7">
        <v>1400</v>
      </c>
      <c r="I4" s="7"/>
      <c r="J4" s="7">
        <f t="shared" ref="J4:J11" si="0">G4*H4</f>
        <v>12600</v>
      </c>
      <c r="K4" s="7">
        <f>I4+J4</f>
        <v>12600</v>
      </c>
      <c r="L4" s="9"/>
      <c r="M4" s="10"/>
      <c r="N4" s="10"/>
      <c r="O4" s="7">
        <f>$H4</f>
        <v>1400</v>
      </c>
      <c r="P4" s="7">
        <f>$H4</f>
        <v>1400</v>
      </c>
      <c r="Q4" s="7">
        <f>$H4</f>
        <v>1400</v>
      </c>
      <c r="R4" s="7">
        <f t="shared" ref="R4:W4" si="1">$H4</f>
        <v>1400</v>
      </c>
      <c r="S4" s="7">
        <f t="shared" si="1"/>
        <v>1400</v>
      </c>
      <c r="T4" s="7">
        <f t="shared" si="1"/>
        <v>1400</v>
      </c>
      <c r="U4" s="7">
        <f t="shared" si="1"/>
        <v>1400</v>
      </c>
      <c r="V4" s="7">
        <f t="shared" si="1"/>
        <v>1400</v>
      </c>
      <c r="W4" s="99">
        <f t="shared" si="1"/>
        <v>1400</v>
      </c>
    </row>
    <row r="5" spans="1:23" ht="82.5" x14ac:dyDescent="0.3">
      <c r="A5" s="3">
        <v>2</v>
      </c>
      <c r="B5" s="79" t="s">
        <v>134</v>
      </c>
      <c r="C5" s="51" t="s">
        <v>128</v>
      </c>
      <c r="D5" s="5" t="s">
        <v>2</v>
      </c>
      <c r="E5" s="47" t="s">
        <v>111</v>
      </c>
      <c r="F5" s="48" t="s">
        <v>63</v>
      </c>
      <c r="G5" s="48">
        <v>9</v>
      </c>
      <c r="H5" s="7">
        <v>979</v>
      </c>
      <c r="I5" s="7"/>
      <c r="J5" s="7">
        <f t="shared" si="0"/>
        <v>8811</v>
      </c>
      <c r="K5" s="7">
        <f t="shared" ref="K5:K7" si="2">I5+J5</f>
        <v>8811</v>
      </c>
      <c r="L5" s="9"/>
      <c r="M5" s="10"/>
      <c r="N5" s="10"/>
      <c r="O5" s="7">
        <f t="shared" ref="O5:W7" si="3">$H5</f>
        <v>979</v>
      </c>
      <c r="P5" s="7">
        <f t="shared" si="3"/>
        <v>979</v>
      </c>
      <c r="Q5" s="7">
        <f t="shared" si="3"/>
        <v>979</v>
      </c>
      <c r="R5" s="7">
        <f t="shared" si="3"/>
        <v>979</v>
      </c>
      <c r="S5" s="7">
        <f t="shared" si="3"/>
        <v>979</v>
      </c>
      <c r="T5" s="7">
        <f t="shared" si="3"/>
        <v>979</v>
      </c>
      <c r="U5" s="7">
        <f t="shared" si="3"/>
        <v>979</v>
      </c>
      <c r="V5" s="7">
        <f t="shared" si="3"/>
        <v>979</v>
      </c>
      <c r="W5" s="99">
        <f t="shared" si="3"/>
        <v>979</v>
      </c>
    </row>
    <row r="6" spans="1:23" x14ac:dyDescent="0.3">
      <c r="A6" s="3">
        <v>3</v>
      </c>
      <c r="B6" s="51" t="s">
        <v>131</v>
      </c>
      <c r="C6" s="51" t="s">
        <v>128</v>
      </c>
      <c r="D6" s="5" t="s">
        <v>1</v>
      </c>
      <c r="E6" s="47" t="s">
        <v>111</v>
      </c>
      <c r="F6" s="48" t="s">
        <v>63</v>
      </c>
      <c r="G6" s="48">
        <v>9</v>
      </c>
      <c r="H6" s="7">
        <v>1275</v>
      </c>
      <c r="I6" s="7"/>
      <c r="J6" s="7">
        <f t="shared" si="0"/>
        <v>11475</v>
      </c>
      <c r="K6" s="7">
        <f t="shared" si="2"/>
        <v>11475</v>
      </c>
      <c r="L6" s="9"/>
      <c r="M6" s="10"/>
      <c r="N6" s="10"/>
      <c r="O6" s="7">
        <f t="shared" si="3"/>
        <v>1275</v>
      </c>
      <c r="P6" s="7">
        <f t="shared" si="3"/>
        <v>1275</v>
      </c>
      <c r="Q6" s="7">
        <f t="shared" si="3"/>
        <v>1275</v>
      </c>
      <c r="R6" s="7">
        <f t="shared" si="3"/>
        <v>1275</v>
      </c>
      <c r="S6" s="7">
        <f t="shared" si="3"/>
        <v>1275</v>
      </c>
      <c r="T6" s="7">
        <f t="shared" si="3"/>
        <v>1275</v>
      </c>
      <c r="U6" s="7">
        <f t="shared" si="3"/>
        <v>1275</v>
      </c>
      <c r="V6" s="7">
        <f t="shared" si="3"/>
        <v>1275</v>
      </c>
      <c r="W6" s="99">
        <f t="shared" si="3"/>
        <v>1275</v>
      </c>
    </row>
    <row r="7" spans="1:23" ht="82.5" x14ac:dyDescent="0.3">
      <c r="A7" s="3">
        <v>4</v>
      </c>
      <c r="B7" s="79" t="s">
        <v>132</v>
      </c>
      <c r="C7" s="51" t="s">
        <v>128</v>
      </c>
      <c r="D7" s="5" t="s">
        <v>2</v>
      </c>
      <c r="E7" s="47" t="s">
        <v>111</v>
      </c>
      <c r="F7" s="48" t="s">
        <v>63</v>
      </c>
      <c r="G7" s="48">
        <v>9</v>
      </c>
      <c r="H7" s="7">
        <v>872</v>
      </c>
      <c r="I7" s="7"/>
      <c r="J7" s="7">
        <f t="shared" si="0"/>
        <v>7848</v>
      </c>
      <c r="K7" s="7">
        <f t="shared" si="2"/>
        <v>7848</v>
      </c>
      <c r="L7" s="9"/>
      <c r="M7" s="10"/>
      <c r="N7" s="10"/>
      <c r="O7" s="7">
        <f t="shared" si="3"/>
        <v>872</v>
      </c>
      <c r="P7" s="7">
        <f t="shared" si="3"/>
        <v>872</v>
      </c>
      <c r="Q7" s="7">
        <f t="shared" si="3"/>
        <v>872</v>
      </c>
      <c r="R7" s="7">
        <f>$H7</f>
        <v>872</v>
      </c>
      <c r="S7" s="7">
        <f t="shared" si="3"/>
        <v>872</v>
      </c>
      <c r="T7" s="7">
        <f t="shared" si="3"/>
        <v>872</v>
      </c>
      <c r="U7" s="7">
        <f t="shared" si="3"/>
        <v>872</v>
      </c>
      <c r="V7" s="7">
        <f t="shared" si="3"/>
        <v>872</v>
      </c>
      <c r="W7" s="99">
        <f t="shared" si="3"/>
        <v>872</v>
      </c>
    </row>
    <row r="8" spans="1:23" ht="82.5" x14ac:dyDescent="0.3">
      <c r="A8" s="3">
        <v>5</v>
      </c>
      <c r="B8" s="52" t="s">
        <v>77</v>
      </c>
      <c r="C8" s="52" t="s">
        <v>78</v>
      </c>
      <c r="D8" s="5" t="s">
        <v>4</v>
      </c>
      <c r="E8" s="47" t="s">
        <v>111</v>
      </c>
      <c r="F8" s="48" t="s">
        <v>63</v>
      </c>
      <c r="G8" s="48">
        <v>12</v>
      </c>
      <c r="H8" s="7">
        <v>200</v>
      </c>
      <c r="I8" s="7">
        <f>H8*19%</f>
        <v>38</v>
      </c>
      <c r="J8" s="7">
        <f t="shared" si="0"/>
        <v>2400</v>
      </c>
      <c r="K8" s="7">
        <f>J8*1.19</f>
        <v>2856</v>
      </c>
      <c r="L8" s="94">
        <v>238</v>
      </c>
      <c r="M8" s="84">
        <v>238</v>
      </c>
      <c r="N8" s="84">
        <v>238</v>
      </c>
      <c r="O8" s="84">
        <v>238</v>
      </c>
      <c r="P8" s="84">
        <v>238</v>
      </c>
      <c r="Q8" s="84">
        <v>238</v>
      </c>
      <c r="R8" s="84">
        <v>238</v>
      </c>
      <c r="S8" s="84">
        <v>238</v>
      </c>
      <c r="T8" s="84">
        <v>238</v>
      </c>
      <c r="U8" s="84">
        <v>238</v>
      </c>
      <c r="V8" s="84">
        <v>238</v>
      </c>
      <c r="W8" s="100">
        <v>238</v>
      </c>
    </row>
    <row r="9" spans="1:23" ht="49.5" x14ac:dyDescent="0.3">
      <c r="A9" s="3">
        <v>6</v>
      </c>
      <c r="B9" s="89" t="s">
        <v>113</v>
      </c>
      <c r="C9" s="88" t="s">
        <v>116</v>
      </c>
      <c r="D9" s="5" t="s">
        <v>14</v>
      </c>
      <c r="E9" s="47" t="s">
        <v>111</v>
      </c>
      <c r="F9" s="48" t="s">
        <v>69</v>
      </c>
      <c r="G9" s="48">
        <v>1</v>
      </c>
      <c r="H9" s="7">
        <v>4000</v>
      </c>
      <c r="I9" s="7">
        <f>H9*19%</f>
        <v>760</v>
      </c>
      <c r="J9" s="7">
        <f t="shared" si="0"/>
        <v>4000</v>
      </c>
      <c r="K9" s="7">
        <f>J9*1.19</f>
        <v>4760</v>
      </c>
      <c r="L9" s="9"/>
      <c r="M9" s="95">
        <f>K9</f>
        <v>4760</v>
      </c>
      <c r="N9" s="10"/>
      <c r="O9" s="10"/>
      <c r="P9" s="10"/>
      <c r="Q9" s="10"/>
      <c r="R9" s="10"/>
      <c r="S9" s="10"/>
      <c r="T9" s="10"/>
      <c r="U9" s="10"/>
      <c r="V9" s="10"/>
      <c r="W9" s="8"/>
    </row>
    <row r="10" spans="1:23" ht="99" x14ac:dyDescent="0.3">
      <c r="A10" s="3">
        <v>7</v>
      </c>
      <c r="B10" s="91" t="s">
        <v>119</v>
      </c>
      <c r="C10" s="90" t="s">
        <v>117</v>
      </c>
      <c r="D10" s="91" t="s">
        <v>6</v>
      </c>
      <c r="E10" s="47" t="s">
        <v>111</v>
      </c>
      <c r="F10" s="48" t="s">
        <v>63</v>
      </c>
      <c r="G10" s="48">
        <v>8</v>
      </c>
      <c r="H10" s="7">
        <v>1500</v>
      </c>
      <c r="I10" s="7">
        <f>H10*19%</f>
        <v>285</v>
      </c>
      <c r="J10" s="7">
        <f t="shared" si="0"/>
        <v>12000</v>
      </c>
      <c r="K10" s="7">
        <f t="shared" ref="K10:K15" si="4">J10*1.19</f>
        <v>14280</v>
      </c>
      <c r="L10" s="9"/>
      <c r="M10" s="10"/>
      <c r="N10" s="10"/>
      <c r="O10" s="10"/>
      <c r="P10" s="84">
        <v>1785</v>
      </c>
      <c r="Q10" s="84">
        <v>1785</v>
      </c>
      <c r="R10" s="84">
        <v>1785</v>
      </c>
      <c r="S10" s="84">
        <v>1785</v>
      </c>
      <c r="T10" s="84">
        <v>1785</v>
      </c>
      <c r="U10" s="84">
        <v>1785</v>
      </c>
      <c r="V10" s="84">
        <v>1785</v>
      </c>
      <c r="W10" s="93">
        <v>1785</v>
      </c>
    </row>
    <row r="11" spans="1:23" ht="313.5" x14ac:dyDescent="0.3">
      <c r="A11" s="3">
        <v>8</v>
      </c>
      <c r="B11" s="51" t="s">
        <v>118</v>
      </c>
      <c r="C11" s="102" t="s">
        <v>121</v>
      </c>
      <c r="D11" s="56" t="s">
        <v>5</v>
      </c>
      <c r="E11" s="47" t="s">
        <v>111</v>
      </c>
      <c r="F11" s="48" t="s">
        <v>69</v>
      </c>
      <c r="G11" s="48">
        <v>1</v>
      </c>
      <c r="H11" s="7">
        <f>25646.5/1.19</f>
        <v>21551.680672268907</v>
      </c>
      <c r="I11" s="7">
        <f t="shared" ref="I11:I15" si="5">H11*19%</f>
        <v>4094.8193277310925</v>
      </c>
      <c r="J11" s="7">
        <f t="shared" si="0"/>
        <v>21551.680672268907</v>
      </c>
      <c r="K11" s="7">
        <f t="shared" si="4"/>
        <v>25646.5</v>
      </c>
      <c r="L11" s="9"/>
      <c r="M11" s="95">
        <f>K11</f>
        <v>25646.5</v>
      </c>
      <c r="N11" s="84"/>
      <c r="O11" s="10"/>
      <c r="P11" s="10"/>
      <c r="Q11" s="10"/>
      <c r="R11" s="10"/>
      <c r="S11" s="10"/>
      <c r="T11" s="10"/>
      <c r="U11" s="10"/>
      <c r="V11" s="10"/>
      <c r="W11" s="8"/>
    </row>
    <row r="12" spans="1:23" ht="148.5" x14ac:dyDescent="0.3">
      <c r="A12" s="3">
        <v>9</v>
      </c>
      <c r="B12" s="51" t="s">
        <v>114</v>
      </c>
      <c r="C12" s="102" t="s">
        <v>120</v>
      </c>
      <c r="D12" s="92" t="s">
        <v>5</v>
      </c>
      <c r="E12" s="47" t="s">
        <v>111</v>
      </c>
      <c r="F12" s="48" t="s">
        <v>69</v>
      </c>
      <c r="G12" s="48">
        <v>1</v>
      </c>
      <c r="H12" s="7">
        <f>979/1.19</f>
        <v>822.68907563025209</v>
      </c>
      <c r="I12" s="7">
        <f t="shared" si="5"/>
        <v>156.31092436974791</v>
      </c>
      <c r="J12" s="7">
        <f t="shared" ref="J12:J15" si="6">G12*H12</f>
        <v>822.68907563025209</v>
      </c>
      <c r="K12" s="7">
        <f t="shared" si="4"/>
        <v>979</v>
      </c>
      <c r="L12" s="9"/>
      <c r="M12" s="95">
        <f t="shared" ref="M12:M15" si="7">K12</f>
        <v>979</v>
      </c>
      <c r="N12" s="85"/>
      <c r="O12" s="10"/>
      <c r="P12" s="10"/>
      <c r="Q12" s="10"/>
      <c r="R12" s="10"/>
      <c r="S12" s="10"/>
      <c r="T12" s="10"/>
      <c r="U12" s="10"/>
      <c r="V12" s="10"/>
      <c r="W12" s="8"/>
    </row>
    <row r="13" spans="1:23" ht="165" x14ac:dyDescent="0.3">
      <c r="A13" s="3">
        <v>10</v>
      </c>
      <c r="B13" s="51" t="s">
        <v>115</v>
      </c>
      <c r="C13" s="102" t="s">
        <v>122</v>
      </c>
      <c r="D13" s="92" t="s">
        <v>5</v>
      </c>
      <c r="E13" s="47" t="s">
        <v>111</v>
      </c>
      <c r="F13" s="48" t="s">
        <v>69</v>
      </c>
      <c r="G13" s="48">
        <v>1</v>
      </c>
      <c r="H13" s="7">
        <f>5939/1.19</f>
        <v>4990.7563025210084</v>
      </c>
      <c r="I13" s="7">
        <f t="shared" si="5"/>
        <v>948.24369747899163</v>
      </c>
      <c r="J13" s="7">
        <f t="shared" si="6"/>
        <v>4990.7563025210084</v>
      </c>
      <c r="K13" s="7">
        <f t="shared" si="4"/>
        <v>5939</v>
      </c>
      <c r="L13" s="9"/>
      <c r="M13" s="95">
        <f t="shared" si="7"/>
        <v>5939</v>
      </c>
      <c r="N13" s="85"/>
      <c r="O13" s="10"/>
      <c r="P13" s="10"/>
      <c r="Q13" s="10"/>
      <c r="R13" s="10"/>
      <c r="S13" s="10"/>
      <c r="T13" s="10"/>
      <c r="U13" s="10"/>
      <c r="V13" s="10"/>
      <c r="W13" s="8"/>
    </row>
    <row r="14" spans="1:23" ht="132" x14ac:dyDescent="0.3">
      <c r="A14" s="3">
        <v>11</v>
      </c>
      <c r="B14" s="87" t="s">
        <v>124</v>
      </c>
      <c r="C14" s="101" t="s">
        <v>123</v>
      </c>
      <c r="D14" s="92" t="s">
        <v>5</v>
      </c>
      <c r="E14" s="47" t="s">
        <v>111</v>
      </c>
      <c r="F14" s="48" t="s">
        <v>69</v>
      </c>
      <c r="G14" s="48">
        <v>30</v>
      </c>
      <c r="H14" s="7">
        <f>40/1.19</f>
        <v>33.613445378151262</v>
      </c>
      <c r="I14" s="7">
        <f t="shared" si="5"/>
        <v>6.3865546218487399</v>
      </c>
      <c r="J14" s="7">
        <f t="shared" si="6"/>
        <v>1008.4033613445379</v>
      </c>
      <c r="K14" s="7">
        <f t="shared" si="4"/>
        <v>1200</v>
      </c>
      <c r="L14" s="9"/>
      <c r="M14" s="95">
        <f t="shared" si="7"/>
        <v>1200</v>
      </c>
      <c r="N14" s="84"/>
      <c r="O14" s="10"/>
      <c r="P14" s="10"/>
      <c r="Q14" s="10"/>
      <c r="R14" s="10"/>
      <c r="S14" s="10"/>
      <c r="T14" s="10"/>
      <c r="U14" s="10"/>
      <c r="V14" s="10"/>
      <c r="W14" s="8"/>
    </row>
    <row r="15" spans="1:23" ht="132" x14ac:dyDescent="0.3">
      <c r="A15" s="3">
        <v>12</v>
      </c>
      <c r="B15" s="52" t="s">
        <v>125</v>
      </c>
      <c r="C15" s="101" t="s">
        <v>126</v>
      </c>
      <c r="D15" s="92" t="s">
        <v>5</v>
      </c>
      <c r="E15" s="47" t="s">
        <v>111</v>
      </c>
      <c r="F15" s="48" t="s">
        <v>69</v>
      </c>
      <c r="G15" s="48">
        <v>3</v>
      </c>
      <c r="H15" s="7">
        <f>2000/1.19</f>
        <v>1680.6722689075632</v>
      </c>
      <c r="I15" s="7">
        <f t="shared" si="5"/>
        <v>319.32773109243703</v>
      </c>
      <c r="J15" s="7">
        <f t="shared" si="6"/>
        <v>5042.0168067226896</v>
      </c>
      <c r="K15" s="7">
        <f t="shared" si="4"/>
        <v>6000</v>
      </c>
      <c r="L15" s="9"/>
      <c r="M15" s="95">
        <f t="shared" si="7"/>
        <v>6000</v>
      </c>
      <c r="N15" s="84"/>
      <c r="O15" s="10"/>
      <c r="P15" s="10"/>
      <c r="Q15" s="10"/>
      <c r="R15" s="10"/>
      <c r="S15" s="10"/>
      <c r="T15" s="10"/>
      <c r="U15" s="10"/>
      <c r="V15" s="10"/>
      <c r="W15" s="8"/>
    </row>
    <row r="16" spans="1:23" ht="132" x14ac:dyDescent="0.3">
      <c r="A16" s="3">
        <v>13</v>
      </c>
      <c r="B16" s="52" t="s">
        <v>80</v>
      </c>
      <c r="C16" s="87" t="s">
        <v>127</v>
      </c>
      <c r="D16" s="14" t="s">
        <v>5</v>
      </c>
      <c r="E16" s="48" t="s">
        <v>111</v>
      </c>
      <c r="F16" s="48" t="s">
        <v>63</v>
      </c>
      <c r="G16" s="48">
        <v>8</v>
      </c>
      <c r="H16" s="7">
        <v>900</v>
      </c>
      <c r="I16" s="7">
        <f>H16*19%</f>
        <v>171</v>
      </c>
      <c r="J16" s="7">
        <f>G16*H16</f>
        <v>7200</v>
      </c>
      <c r="K16" s="7">
        <f>J16*1.19</f>
        <v>8568</v>
      </c>
      <c r="L16" s="9"/>
      <c r="M16" s="10"/>
      <c r="N16" s="96">
        <f>H16+I16</f>
        <v>1071</v>
      </c>
      <c r="O16" s="96">
        <v>1071</v>
      </c>
      <c r="P16" s="96">
        <v>1071</v>
      </c>
      <c r="Q16" s="96">
        <v>1071</v>
      </c>
      <c r="R16" s="96">
        <v>1071</v>
      </c>
      <c r="S16" s="96">
        <v>1071</v>
      </c>
      <c r="T16" s="96">
        <v>1071</v>
      </c>
      <c r="U16" s="96">
        <v>1071</v>
      </c>
      <c r="V16" s="96"/>
      <c r="W16" s="97"/>
    </row>
    <row r="17" spans="1:23" ht="17.25" thickBot="1" x14ac:dyDescent="0.35">
      <c r="A17" s="3"/>
      <c r="B17" s="52"/>
      <c r="C17" s="52"/>
      <c r="D17" s="56"/>
      <c r="E17" s="47"/>
      <c r="F17" s="48"/>
      <c r="G17" s="48"/>
      <c r="H17" s="7"/>
      <c r="I17" s="7"/>
      <c r="J17" s="7"/>
      <c r="K17" s="7"/>
      <c r="L17" s="22"/>
      <c r="M17" s="23"/>
      <c r="N17" s="23"/>
      <c r="O17" s="23"/>
      <c r="P17" s="23"/>
      <c r="Q17" s="23"/>
      <c r="R17" s="23"/>
      <c r="S17" s="23"/>
      <c r="T17" s="23"/>
      <c r="U17" s="23"/>
      <c r="V17" s="23"/>
      <c r="W17" s="21"/>
    </row>
    <row r="18" spans="1:23" s="1" customFormat="1" ht="18.75" thickBot="1" x14ac:dyDescent="0.4">
      <c r="A18" s="129" t="s">
        <v>52</v>
      </c>
      <c r="B18" s="130"/>
      <c r="C18" s="130"/>
      <c r="D18" s="130"/>
      <c r="E18" s="130"/>
      <c r="F18" s="130"/>
      <c r="G18" s="130"/>
      <c r="H18" s="130"/>
      <c r="I18" s="131"/>
      <c r="J18" s="86">
        <f t="shared" ref="J18:W18" si="8">SUM(J4:J17)</f>
        <v>99749.54621848739</v>
      </c>
      <c r="K18" s="86">
        <f t="shared" si="8"/>
        <v>110962.5</v>
      </c>
      <c r="L18" s="32">
        <f t="shared" si="8"/>
        <v>238</v>
      </c>
      <c r="M18" s="33">
        <f t="shared" si="8"/>
        <v>44762.5</v>
      </c>
      <c r="N18" s="80">
        <f t="shared" si="8"/>
        <v>1309</v>
      </c>
      <c r="O18" s="80">
        <f t="shared" si="8"/>
        <v>5835</v>
      </c>
      <c r="P18" s="80">
        <f t="shared" si="8"/>
        <v>7620</v>
      </c>
      <c r="Q18" s="80">
        <f t="shared" si="8"/>
        <v>7620</v>
      </c>
      <c r="R18" s="80">
        <f t="shared" si="8"/>
        <v>7620</v>
      </c>
      <c r="S18" s="80">
        <f t="shared" si="8"/>
        <v>7620</v>
      </c>
      <c r="T18" s="80">
        <f t="shared" si="8"/>
        <v>7620</v>
      </c>
      <c r="U18" s="80">
        <f t="shared" si="8"/>
        <v>7620</v>
      </c>
      <c r="V18" s="80">
        <f t="shared" si="8"/>
        <v>6549</v>
      </c>
      <c r="W18" s="82">
        <f t="shared" si="8"/>
        <v>6549</v>
      </c>
    </row>
    <row r="19" spans="1:23" ht="15.75" customHeight="1" x14ac:dyDescent="0.3">
      <c r="A19" s="127" t="s">
        <v>54</v>
      </c>
      <c r="B19" s="128"/>
      <c r="C19" s="128"/>
      <c r="D19" s="128"/>
      <c r="E19" s="128"/>
      <c r="F19" s="128"/>
      <c r="G19" s="128"/>
      <c r="H19" s="128"/>
      <c r="I19" s="128"/>
      <c r="J19" s="128"/>
      <c r="K19" s="128"/>
      <c r="L19" s="11"/>
      <c r="M19" s="12"/>
      <c r="N19" s="12"/>
      <c r="O19" s="12"/>
      <c r="P19" s="12"/>
      <c r="Q19" s="12"/>
      <c r="R19" s="12"/>
      <c r="S19" s="12"/>
      <c r="T19" s="12"/>
      <c r="U19" s="12"/>
      <c r="V19" s="12"/>
      <c r="W19" s="13"/>
    </row>
    <row r="20" spans="1:23" ht="297" x14ac:dyDescent="0.3">
      <c r="A20" s="3">
        <v>14</v>
      </c>
      <c r="B20" s="51" t="s">
        <v>129</v>
      </c>
      <c r="C20" s="102" t="s">
        <v>130</v>
      </c>
      <c r="D20" s="103" t="s">
        <v>5</v>
      </c>
      <c r="E20" s="48" t="s">
        <v>111</v>
      </c>
      <c r="F20" s="48" t="s">
        <v>69</v>
      </c>
      <c r="G20" s="48">
        <v>1</v>
      </c>
      <c r="H20" s="7">
        <f>29843.2/1.19</f>
        <v>25078.319327731093</v>
      </c>
      <c r="I20" s="7">
        <f>H20*19%</f>
        <v>4764.8806722689078</v>
      </c>
      <c r="J20" s="7">
        <f>H20</f>
        <v>25078.319327731093</v>
      </c>
      <c r="K20" s="7">
        <f>J20*1.19</f>
        <v>29843.200000000001</v>
      </c>
      <c r="L20" s="9"/>
      <c r="M20" s="95"/>
      <c r="N20" s="10"/>
      <c r="O20" s="10"/>
      <c r="P20" s="10"/>
      <c r="Q20" s="10"/>
      <c r="R20" s="10"/>
      <c r="S20" s="10"/>
      <c r="T20" s="10"/>
      <c r="U20" s="10"/>
      <c r="V20" s="10"/>
      <c r="W20" s="98">
        <f>K20</f>
        <v>29843.200000000001</v>
      </c>
    </row>
    <row r="21" spans="1:23" ht="148.5" x14ac:dyDescent="0.3">
      <c r="A21" s="3">
        <v>15</v>
      </c>
      <c r="B21" s="51" t="s">
        <v>114</v>
      </c>
      <c r="C21" s="102" t="s">
        <v>120</v>
      </c>
      <c r="D21" s="92" t="s">
        <v>5</v>
      </c>
      <c r="E21" s="47" t="s">
        <v>111</v>
      </c>
      <c r="F21" s="48" t="s">
        <v>69</v>
      </c>
      <c r="G21" s="48">
        <v>1</v>
      </c>
      <c r="H21" s="7">
        <f>979/1.19</f>
        <v>822.68907563025209</v>
      </c>
      <c r="I21" s="7">
        <f t="shared" ref="I21:I22" si="9">H21*19%</f>
        <v>156.31092436974791</v>
      </c>
      <c r="J21" s="7">
        <f t="shared" ref="J21:J22" si="10">G21*H21</f>
        <v>822.68907563025209</v>
      </c>
      <c r="K21" s="7">
        <f t="shared" ref="K21:K23" si="11">J21*1.19</f>
        <v>979</v>
      </c>
      <c r="L21" s="9"/>
      <c r="M21" s="95"/>
      <c r="N21" s="85"/>
      <c r="O21" s="10"/>
      <c r="P21" s="10"/>
      <c r="Q21" s="10"/>
      <c r="R21" s="10"/>
      <c r="S21" s="10"/>
      <c r="T21" s="10"/>
      <c r="U21" s="10"/>
      <c r="V21" s="10"/>
      <c r="W21" s="98">
        <f>K21</f>
        <v>979</v>
      </c>
    </row>
    <row r="22" spans="1:23" ht="132" x14ac:dyDescent="0.3">
      <c r="A22" s="3">
        <v>16</v>
      </c>
      <c r="B22" s="52" t="s">
        <v>125</v>
      </c>
      <c r="C22" s="101" t="s">
        <v>126</v>
      </c>
      <c r="D22" s="92" t="s">
        <v>5</v>
      </c>
      <c r="E22" s="47" t="s">
        <v>111</v>
      </c>
      <c r="F22" s="48" t="s">
        <v>69</v>
      </c>
      <c r="G22" s="48">
        <v>2</v>
      </c>
      <c r="H22" s="7">
        <f>2000/1.19</f>
        <v>1680.6722689075632</v>
      </c>
      <c r="I22" s="7">
        <f t="shared" si="9"/>
        <v>319.32773109243703</v>
      </c>
      <c r="J22" s="7">
        <f t="shared" si="10"/>
        <v>3361.3445378151264</v>
      </c>
      <c r="K22" s="7">
        <f t="shared" si="11"/>
        <v>4000</v>
      </c>
      <c r="L22" s="9"/>
      <c r="M22" s="95"/>
      <c r="N22" s="84"/>
      <c r="O22" s="10"/>
      <c r="P22" s="10"/>
      <c r="Q22" s="10"/>
      <c r="R22" s="10"/>
      <c r="S22" s="10"/>
      <c r="T22" s="10"/>
      <c r="U22" s="10"/>
      <c r="V22" s="10"/>
      <c r="W22" s="98">
        <f>K22</f>
        <v>4000</v>
      </c>
    </row>
    <row r="23" spans="1:23" ht="132" x14ac:dyDescent="0.3">
      <c r="A23" s="3">
        <v>17</v>
      </c>
      <c r="B23" s="52" t="s">
        <v>80</v>
      </c>
      <c r="C23" s="87" t="s">
        <v>127</v>
      </c>
      <c r="D23" s="14" t="s">
        <v>5</v>
      </c>
      <c r="E23" s="48" t="s">
        <v>111</v>
      </c>
      <c r="F23" s="48" t="s">
        <v>63</v>
      </c>
      <c r="G23" s="48">
        <v>2</v>
      </c>
      <c r="H23" s="7">
        <v>900</v>
      </c>
      <c r="I23" s="7">
        <f>H23*19%</f>
        <v>171</v>
      </c>
      <c r="J23" s="7">
        <f>G23*H23</f>
        <v>1800</v>
      </c>
      <c r="K23" s="7">
        <f t="shared" si="11"/>
        <v>2142</v>
      </c>
      <c r="L23" s="9"/>
      <c r="M23" s="10"/>
      <c r="N23" s="10"/>
      <c r="O23" s="10"/>
      <c r="P23" s="10"/>
      <c r="Q23" s="10"/>
      <c r="R23" s="10"/>
      <c r="S23" s="10"/>
      <c r="T23" s="10"/>
      <c r="U23" s="10"/>
      <c r="V23" s="96">
        <f>K23/2</f>
        <v>1071</v>
      </c>
      <c r="W23" s="97">
        <f>K23/2</f>
        <v>1071</v>
      </c>
    </row>
    <row r="24" spans="1:23" x14ac:dyDescent="0.3">
      <c r="A24" s="15"/>
      <c r="B24" s="54"/>
      <c r="C24" s="54"/>
      <c r="D24" s="56"/>
      <c r="E24" s="47"/>
      <c r="F24" s="47"/>
      <c r="G24" s="47"/>
      <c r="H24" s="6"/>
      <c r="I24" s="6"/>
      <c r="J24" s="6"/>
      <c r="K24" s="6"/>
      <c r="L24" s="17"/>
      <c r="M24" s="18"/>
      <c r="N24" s="18"/>
      <c r="O24" s="18"/>
      <c r="P24" s="18"/>
      <c r="Q24" s="18"/>
      <c r="R24" s="18"/>
      <c r="S24" s="18"/>
      <c r="T24" s="18"/>
      <c r="U24" s="18"/>
      <c r="V24" s="18"/>
      <c r="W24" s="16"/>
    </row>
    <row r="25" spans="1:23" ht="17.25" thickBot="1" x14ac:dyDescent="0.35">
      <c r="A25" s="15"/>
      <c r="B25" s="55"/>
      <c r="C25" s="55"/>
      <c r="D25" s="56"/>
      <c r="E25" s="47"/>
      <c r="F25" s="49"/>
      <c r="G25" s="49"/>
      <c r="H25" s="19"/>
      <c r="I25" s="19"/>
      <c r="J25" s="20"/>
      <c r="K25" s="20"/>
      <c r="L25" s="22"/>
      <c r="M25" s="23"/>
      <c r="N25" s="23"/>
      <c r="O25" s="23"/>
      <c r="P25" s="23"/>
      <c r="Q25" s="23"/>
      <c r="R25" s="23"/>
      <c r="S25" s="23"/>
      <c r="T25" s="23"/>
      <c r="U25" s="23"/>
      <c r="V25" s="23"/>
      <c r="W25" s="21"/>
    </row>
    <row r="26" spans="1:23" s="1" customFormat="1" ht="18.75" thickBot="1" x14ac:dyDescent="0.4">
      <c r="A26" s="111" t="s">
        <v>53</v>
      </c>
      <c r="B26" s="112"/>
      <c r="C26" s="112"/>
      <c r="D26" s="112"/>
      <c r="E26" s="112"/>
      <c r="F26" s="112"/>
      <c r="G26" s="112"/>
      <c r="H26" s="112"/>
      <c r="I26" s="113"/>
      <c r="J26" s="33">
        <f t="shared" ref="J26:V26" si="12">SUM(J20:J25)</f>
        <v>31062.352941176472</v>
      </c>
      <c r="K26" s="33">
        <f t="shared" si="12"/>
        <v>36964.199999999997</v>
      </c>
      <c r="L26" s="32">
        <f t="shared" si="12"/>
        <v>0</v>
      </c>
      <c r="M26" s="33">
        <f t="shared" si="12"/>
        <v>0</v>
      </c>
      <c r="N26" s="33">
        <f t="shared" si="12"/>
        <v>0</v>
      </c>
      <c r="O26" s="33">
        <f t="shared" si="12"/>
        <v>0</v>
      </c>
      <c r="P26" s="33">
        <f t="shared" si="12"/>
        <v>0</v>
      </c>
      <c r="Q26" s="33">
        <f t="shared" si="12"/>
        <v>0</v>
      </c>
      <c r="R26" s="33">
        <f t="shared" si="12"/>
        <v>0</v>
      </c>
      <c r="S26" s="33">
        <f t="shared" si="12"/>
        <v>0</v>
      </c>
      <c r="T26" s="33">
        <f t="shared" si="12"/>
        <v>0</v>
      </c>
      <c r="U26" s="33">
        <f t="shared" si="12"/>
        <v>0</v>
      </c>
      <c r="V26" s="33">
        <f t="shared" si="12"/>
        <v>1071</v>
      </c>
      <c r="W26" s="34">
        <f>SUM(W20:W25)</f>
        <v>35893.199999999997</v>
      </c>
    </row>
    <row r="27" spans="1:23" s="1" customFormat="1" ht="18.75" thickBot="1" x14ac:dyDescent="0.4">
      <c r="A27" s="132" t="s">
        <v>47</v>
      </c>
      <c r="B27" s="133"/>
      <c r="C27" s="133"/>
      <c r="D27" s="133"/>
      <c r="E27" s="133"/>
      <c r="F27" s="133"/>
      <c r="G27" s="133"/>
      <c r="H27" s="133"/>
      <c r="I27" s="134"/>
      <c r="J27" s="35">
        <f t="shared" ref="J27:W27" si="13">J18+J26</f>
        <v>130811.89915966387</v>
      </c>
      <c r="K27" s="36">
        <f t="shared" si="13"/>
        <v>147926.70000000001</v>
      </c>
      <c r="L27" s="35">
        <f t="shared" si="13"/>
        <v>238</v>
      </c>
      <c r="M27" s="36">
        <f t="shared" si="13"/>
        <v>44762.5</v>
      </c>
      <c r="N27" s="81">
        <f t="shared" si="13"/>
        <v>1309</v>
      </c>
      <c r="O27" s="81">
        <f t="shared" si="13"/>
        <v>5835</v>
      </c>
      <c r="P27" s="81">
        <f t="shared" si="13"/>
        <v>7620</v>
      </c>
      <c r="Q27" s="81">
        <f t="shared" si="13"/>
        <v>7620</v>
      </c>
      <c r="R27" s="81">
        <f t="shared" si="13"/>
        <v>7620</v>
      </c>
      <c r="S27" s="81">
        <f t="shared" si="13"/>
        <v>7620</v>
      </c>
      <c r="T27" s="81">
        <f t="shared" si="13"/>
        <v>7620</v>
      </c>
      <c r="U27" s="81">
        <f t="shared" si="13"/>
        <v>7620</v>
      </c>
      <c r="V27" s="81">
        <f t="shared" si="13"/>
        <v>7620</v>
      </c>
      <c r="W27" s="83">
        <f t="shared" si="13"/>
        <v>42442.2</v>
      </c>
    </row>
    <row r="28" spans="1:23" ht="17.25" thickBot="1" x14ac:dyDescent="0.35"/>
    <row r="29" spans="1:23" ht="27" customHeight="1" thickBot="1" x14ac:dyDescent="0.35">
      <c r="A29" s="122" t="s">
        <v>49</v>
      </c>
      <c r="B29" s="123"/>
      <c r="C29" s="123"/>
      <c r="D29" s="124"/>
      <c r="E29" s="27">
        <f>E30+E31</f>
        <v>148000</v>
      </c>
      <c r="F29" s="28" t="s">
        <v>50</v>
      </c>
    </row>
    <row r="30" spans="1:23" ht="38.25" customHeight="1" x14ac:dyDescent="0.3">
      <c r="A30" s="116" t="s">
        <v>56</v>
      </c>
      <c r="B30" s="117"/>
      <c r="C30" s="117"/>
      <c r="D30" s="117"/>
      <c r="E30" s="38">
        <v>111000</v>
      </c>
      <c r="F30" s="39" t="s">
        <v>50</v>
      </c>
    </row>
    <row r="31" spans="1:23" ht="69.75" customHeight="1" thickBot="1" x14ac:dyDescent="0.35">
      <c r="A31" s="120" t="s">
        <v>57</v>
      </c>
      <c r="B31" s="121"/>
      <c r="C31" s="121"/>
      <c r="D31" s="121"/>
      <c r="E31" s="40">
        <v>37000</v>
      </c>
      <c r="F31" s="41" t="s">
        <v>50</v>
      </c>
    </row>
  </sheetData>
  <mergeCells count="20">
    <mergeCell ref="A31:D31"/>
    <mergeCell ref="A29:D29"/>
    <mergeCell ref="A3:K3"/>
    <mergeCell ref="A19:K19"/>
    <mergeCell ref="A18:I18"/>
    <mergeCell ref="A27:I27"/>
    <mergeCell ref="A1:A2"/>
    <mergeCell ref="A26:I26"/>
    <mergeCell ref="C1:C2"/>
    <mergeCell ref="A30:D30"/>
    <mergeCell ref="I1:I2"/>
    <mergeCell ref="D1:D2"/>
    <mergeCell ref="B1:B2"/>
    <mergeCell ref="J1:J2"/>
    <mergeCell ref="K1:K2"/>
    <mergeCell ref="L1:W1"/>
    <mergeCell ref="E1:E2"/>
    <mergeCell ref="F1:F2"/>
    <mergeCell ref="G1:G2"/>
    <mergeCell ref="H1:H2"/>
  </mergeCells>
  <pageMargins left="0.43307086614173229" right="0.23622047244094488" top="0.3543307086614173" bottom="0.3543307086614173" header="0.31496062992125984" footer="0.31496062992125984"/>
  <pageSetup paperSize="8" scale="5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D4:D9 D11:D17 D20:D25</xm:sqref>
        </x14:dataValidation>
        <x14:dataValidation type="list" allowBlank="1" showInputMessage="1" showErrorMessage="1">
          <x14:formula1>
            <xm:f>'Cheltuieli Eligibile'!$B$40:$B$41</xm:f>
          </x14:formula1>
          <xm:sqref>E4:E17 E20:E25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Normal="100" workbookViewId="0">
      <pane ySplit="2" topLeftCell="A18" activePane="bottomLeft" state="frozen"/>
      <selection pane="bottomLeft" activeCell="B14" sqref="B14:G14"/>
    </sheetView>
  </sheetViews>
  <sheetFormatPr defaultRowHeight="16.5" x14ac:dyDescent="0.3"/>
  <cols>
    <col min="1" max="1" width="5.85546875" style="2" customWidth="1"/>
    <col min="2" max="2" width="33.5703125" style="2" customWidth="1"/>
    <col min="3" max="3" width="27.7109375" style="2" bestFit="1" customWidth="1"/>
    <col min="4" max="4" width="34.85546875" style="2" customWidth="1"/>
    <col min="5" max="5" width="11.140625" style="24" customWidth="1"/>
    <col min="6" max="6" width="13.140625" style="25" customWidth="1"/>
    <col min="7" max="7" width="11.42578125" style="24" customWidth="1"/>
    <col min="8" max="8" width="13.5703125" style="26" customWidth="1"/>
    <col min="9" max="9" width="13.42578125" style="26" customWidth="1"/>
    <col min="10" max="10" width="13.5703125" style="26" customWidth="1"/>
    <col min="11" max="11" width="14.5703125" style="26" customWidth="1"/>
    <col min="12" max="12" width="12" style="2" bestFit="1" customWidth="1"/>
    <col min="13" max="22" width="10.7109375" style="2" bestFit="1" customWidth="1"/>
    <col min="23" max="23" width="12" style="2" bestFit="1" customWidth="1"/>
    <col min="24" max="16384" width="9.140625" style="2"/>
  </cols>
  <sheetData>
    <row r="1" spans="1:23" ht="16.5" customHeight="1" x14ac:dyDescent="0.3">
      <c r="A1" s="109" t="s">
        <v>48</v>
      </c>
      <c r="B1" s="114" t="s">
        <v>26</v>
      </c>
      <c r="C1" s="114" t="s">
        <v>51</v>
      </c>
      <c r="D1" s="118" t="s">
        <v>27</v>
      </c>
      <c r="E1" s="104" t="s">
        <v>31</v>
      </c>
      <c r="F1" s="104" t="s">
        <v>30</v>
      </c>
      <c r="G1" s="104" t="s">
        <v>29</v>
      </c>
      <c r="H1" s="104" t="s">
        <v>28</v>
      </c>
      <c r="I1" s="104" t="s">
        <v>32</v>
      </c>
      <c r="J1" s="104" t="s">
        <v>33</v>
      </c>
      <c r="K1" s="104" t="s">
        <v>34</v>
      </c>
      <c r="L1" s="106" t="s">
        <v>58</v>
      </c>
      <c r="M1" s="107"/>
      <c r="N1" s="107"/>
      <c r="O1" s="107"/>
      <c r="P1" s="107"/>
      <c r="Q1" s="107"/>
      <c r="R1" s="107"/>
      <c r="S1" s="107"/>
      <c r="T1" s="107"/>
      <c r="U1" s="107"/>
      <c r="V1" s="107"/>
      <c r="W1" s="108"/>
    </row>
    <row r="2" spans="1:23" ht="16.5" customHeight="1" thickBot="1" x14ac:dyDescent="0.35">
      <c r="A2" s="110"/>
      <c r="B2" s="115"/>
      <c r="C2" s="115"/>
      <c r="D2" s="119"/>
      <c r="E2" s="105"/>
      <c r="F2" s="105"/>
      <c r="G2" s="105"/>
      <c r="H2" s="105"/>
      <c r="I2" s="105"/>
      <c r="J2" s="105"/>
      <c r="K2" s="105"/>
      <c r="L2" s="29" t="s">
        <v>35</v>
      </c>
      <c r="M2" s="30" t="s">
        <v>36</v>
      </c>
      <c r="N2" s="30" t="s">
        <v>37</v>
      </c>
      <c r="O2" s="30" t="s">
        <v>38</v>
      </c>
      <c r="P2" s="30" t="s">
        <v>39</v>
      </c>
      <c r="Q2" s="30" t="s">
        <v>40</v>
      </c>
      <c r="R2" s="30" t="s">
        <v>41</v>
      </c>
      <c r="S2" s="30" t="s">
        <v>42</v>
      </c>
      <c r="T2" s="30" t="s">
        <v>43</v>
      </c>
      <c r="U2" s="30" t="s">
        <v>44</v>
      </c>
      <c r="V2" s="30" t="s">
        <v>45</v>
      </c>
      <c r="W2" s="31" t="s">
        <v>46</v>
      </c>
    </row>
    <row r="3" spans="1:23" ht="15.75" customHeight="1" x14ac:dyDescent="0.3">
      <c r="A3" s="125" t="s">
        <v>55</v>
      </c>
      <c r="B3" s="126"/>
      <c r="C3" s="126"/>
      <c r="D3" s="126"/>
      <c r="E3" s="126"/>
      <c r="F3" s="126"/>
      <c r="G3" s="126"/>
      <c r="H3" s="126"/>
      <c r="I3" s="126"/>
      <c r="J3" s="126"/>
      <c r="K3" s="126"/>
      <c r="L3" s="59"/>
      <c r="M3" s="60"/>
      <c r="N3" s="60"/>
      <c r="O3" s="60"/>
      <c r="P3" s="60"/>
      <c r="Q3" s="60"/>
      <c r="R3" s="60"/>
      <c r="S3" s="60"/>
      <c r="T3" s="60"/>
      <c r="U3" s="60"/>
      <c r="V3" s="60"/>
      <c r="W3" s="61"/>
    </row>
    <row r="4" spans="1:23" x14ac:dyDescent="0.3">
      <c r="A4" s="3">
        <v>1</v>
      </c>
      <c r="B4" s="4" t="s">
        <v>61</v>
      </c>
      <c r="C4" s="4" t="s">
        <v>62</v>
      </c>
      <c r="D4" s="5" t="s">
        <v>1</v>
      </c>
      <c r="E4" s="47" t="s">
        <v>111</v>
      </c>
      <c r="F4" s="48" t="s">
        <v>63</v>
      </c>
      <c r="G4" s="48">
        <v>12</v>
      </c>
      <c r="H4" s="7">
        <v>1500</v>
      </c>
      <c r="I4" s="7"/>
      <c r="J4" s="7">
        <f>G4*H4</f>
        <v>18000</v>
      </c>
      <c r="K4" s="7">
        <f>G4*(H4+I4)</f>
        <v>18000</v>
      </c>
      <c r="L4" s="57">
        <f>$H4</f>
        <v>1500</v>
      </c>
      <c r="M4" s="58">
        <f t="shared" ref="M4:W4" si="0">$H4</f>
        <v>1500</v>
      </c>
      <c r="N4" s="58">
        <f t="shared" si="0"/>
        <v>1500</v>
      </c>
      <c r="O4" s="58">
        <f t="shared" si="0"/>
        <v>1500</v>
      </c>
      <c r="P4" s="58">
        <f t="shared" si="0"/>
        <v>1500</v>
      </c>
      <c r="Q4" s="58">
        <f t="shared" si="0"/>
        <v>1500</v>
      </c>
      <c r="R4" s="58">
        <f t="shared" si="0"/>
        <v>1500</v>
      </c>
      <c r="S4" s="58">
        <f t="shared" si="0"/>
        <v>1500</v>
      </c>
      <c r="T4" s="58">
        <f t="shared" si="0"/>
        <v>1500</v>
      </c>
      <c r="U4" s="58">
        <f t="shared" si="0"/>
        <v>1500</v>
      </c>
      <c r="V4" s="58">
        <f t="shared" si="0"/>
        <v>1500</v>
      </c>
      <c r="W4" s="53">
        <f t="shared" si="0"/>
        <v>1500</v>
      </c>
    </row>
    <row r="5" spans="1:23" ht="66" x14ac:dyDescent="0.3">
      <c r="A5" s="3">
        <v>2</v>
      </c>
      <c r="B5" s="50" t="s">
        <v>64</v>
      </c>
      <c r="C5" s="51" t="s">
        <v>62</v>
      </c>
      <c r="D5" s="5" t="s">
        <v>2</v>
      </c>
      <c r="E5" s="47" t="s">
        <v>111</v>
      </c>
      <c r="F5" s="48" t="s">
        <v>63</v>
      </c>
      <c r="G5" s="48">
        <v>12</v>
      </c>
      <c r="H5" s="7">
        <v>1064</v>
      </c>
      <c r="I5" s="7"/>
      <c r="J5" s="7">
        <f t="shared" ref="J5:J18" si="1">G5*H5</f>
        <v>12768</v>
      </c>
      <c r="K5" s="7">
        <f t="shared" ref="K5:K18" si="2">G5*(H5+I5)</f>
        <v>12768</v>
      </c>
      <c r="L5" s="57">
        <f t="shared" ref="L5:W10" si="3">$H5</f>
        <v>1064</v>
      </c>
      <c r="M5" s="58">
        <f t="shared" si="3"/>
        <v>1064</v>
      </c>
      <c r="N5" s="58">
        <f t="shared" si="3"/>
        <v>1064</v>
      </c>
      <c r="O5" s="58">
        <f t="shared" si="3"/>
        <v>1064</v>
      </c>
      <c r="P5" s="58">
        <f t="shared" si="3"/>
        <v>1064</v>
      </c>
      <c r="Q5" s="58">
        <f t="shared" si="3"/>
        <v>1064</v>
      </c>
      <c r="R5" s="58">
        <f t="shared" si="3"/>
        <v>1064</v>
      </c>
      <c r="S5" s="58">
        <f t="shared" si="3"/>
        <v>1064</v>
      </c>
      <c r="T5" s="58">
        <f t="shared" si="3"/>
        <v>1064</v>
      </c>
      <c r="U5" s="58">
        <f t="shared" si="3"/>
        <v>1064</v>
      </c>
      <c r="V5" s="58">
        <f t="shared" si="3"/>
        <v>1064</v>
      </c>
      <c r="W5" s="53">
        <f t="shared" si="3"/>
        <v>1064</v>
      </c>
    </row>
    <row r="6" spans="1:23" x14ac:dyDescent="0.3">
      <c r="A6" s="3">
        <v>3</v>
      </c>
      <c r="B6" s="51" t="s">
        <v>65</v>
      </c>
      <c r="C6" s="51" t="s">
        <v>62</v>
      </c>
      <c r="D6" s="5" t="s">
        <v>1</v>
      </c>
      <c r="E6" s="47" t="s">
        <v>111</v>
      </c>
      <c r="F6" s="48" t="s">
        <v>63</v>
      </c>
      <c r="G6" s="48">
        <v>12</v>
      </c>
      <c r="H6" s="7">
        <v>1500</v>
      </c>
      <c r="I6" s="7"/>
      <c r="J6" s="7">
        <f t="shared" si="1"/>
        <v>18000</v>
      </c>
      <c r="K6" s="7">
        <f t="shared" si="2"/>
        <v>18000</v>
      </c>
      <c r="L6" s="57">
        <f t="shared" si="3"/>
        <v>1500</v>
      </c>
      <c r="M6" s="58">
        <f t="shared" si="3"/>
        <v>1500</v>
      </c>
      <c r="N6" s="58">
        <f t="shared" si="3"/>
        <v>1500</v>
      </c>
      <c r="O6" s="58">
        <f t="shared" si="3"/>
        <v>1500</v>
      </c>
      <c r="P6" s="58">
        <f t="shared" si="3"/>
        <v>1500</v>
      </c>
      <c r="Q6" s="58">
        <f t="shared" si="3"/>
        <v>1500</v>
      </c>
      <c r="R6" s="58">
        <f t="shared" si="3"/>
        <v>1500</v>
      </c>
      <c r="S6" s="58">
        <f t="shared" si="3"/>
        <v>1500</v>
      </c>
      <c r="T6" s="58">
        <f t="shared" si="3"/>
        <v>1500</v>
      </c>
      <c r="U6" s="58">
        <f t="shared" si="3"/>
        <v>1500</v>
      </c>
      <c r="V6" s="58">
        <f t="shared" si="3"/>
        <v>1500</v>
      </c>
      <c r="W6" s="53">
        <f t="shared" si="3"/>
        <v>1500</v>
      </c>
    </row>
    <row r="7" spans="1:23" ht="66" x14ac:dyDescent="0.3">
      <c r="A7" s="3">
        <v>4</v>
      </c>
      <c r="B7" s="50" t="s">
        <v>66</v>
      </c>
      <c r="C7" s="51" t="s">
        <v>62</v>
      </c>
      <c r="D7" s="5" t="s">
        <v>2</v>
      </c>
      <c r="E7" s="47" t="s">
        <v>111</v>
      </c>
      <c r="F7" s="48" t="s">
        <v>63</v>
      </c>
      <c r="G7" s="48">
        <v>12</v>
      </c>
      <c r="H7" s="7">
        <v>1064</v>
      </c>
      <c r="I7" s="7"/>
      <c r="J7" s="7">
        <f t="shared" si="1"/>
        <v>12768</v>
      </c>
      <c r="K7" s="7">
        <f t="shared" si="2"/>
        <v>12768</v>
      </c>
      <c r="L7" s="57">
        <f t="shared" si="3"/>
        <v>1064</v>
      </c>
      <c r="M7" s="58">
        <f t="shared" si="3"/>
        <v>1064</v>
      </c>
      <c r="N7" s="58">
        <f t="shared" si="3"/>
        <v>1064</v>
      </c>
      <c r="O7" s="58">
        <f t="shared" si="3"/>
        <v>1064</v>
      </c>
      <c r="P7" s="58">
        <f t="shared" si="3"/>
        <v>1064</v>
      </c>
      <c r="Q7" s="58">
        <f t="shared" si="3"/>
        <v>1064</v>
      </c>
      <c r="R7" s="58">
        <f t="shared" si="3"/>
        <v>1064</v>
      </c>
      <c r="S7" s="58">
        <f t="shared" si="3"/>
        <v>1064</v>
      </c>
      <c r="T7" s="58">
        <f t="shared" si="3"/>
        <v>1064</v>
      </c>
      <c r="U7" s="58">
        <f t="shared" si="3"/>
        <v>1064</v>
      </c>
      <c r="V7" s="58">
        <f t="shared" si="3"/>
        <v>1064</v>
      </c>
      <c r="W7" s="53">
        <f t="shared" si="3"/>
        <v>1064</v>
      </c>
    </row>
    <row r="8" spans="1:23" ht="132" x14ac:dyDescent="0.3">
      <c r="A8" s="3">
        <v>5</v>
      </c>
      <c r="B8" s="51" t="s">
        <v>67</v>
      </c>
      <c r="C8" s="51" t="s">
        <v>68</v>
      </c>
      <c r="D8" s="5" t="s">
        <v>5</v>
      </c>
      <c r="E8" s="47" t="s">
        <v>111</v>
      </c>
      <c r="F8" s="48" t="s">
        <v>69</v>
      </c>
      <c r="G8" s="48">
        <v>1</v>
      </c>
      <c r="H8" s="7">
        <v>23000</v>
      </c>
      <c r="I8" s="7">
        <f>H8*19%</f>
        <v>4370</v>
      </c>
      <c r="J8" s="7">
        <f t="shared" si="1"/>
        <v>23000</v>
      </c>
      <c r="K8" s="7">
        <f t="shared" si="2"/>
        <v>27370</v>
      </c>
      <c r="L8" s="57">
        <f>$K8</f>
        <v>27370</v>
      </c>
      <c r="M8" s="10"/>
      <c r="N8" s="10"/>
      <c r="O8" s="10"/>
      <c r="P8" s="10"/>
      <c r="Q8" s="10"/>
      <c r="R8" s="10"/>
      <c r="S8" s="10"/>
      <c r="T8" s="10"/>
      <c r="U8" s="10"/>
      <c r="V8" s="10"/>
      <c r="W8" s="8"/>
    </row>
    <row r="9" spans="1:23" ht="99" x14ac:dyDescent="0.3">
      <c r="A9" s="3">
        <v>6</v>
      </c>
      <c r="B9" s="52" t="s">
        <v>71</v>
      </c>
      <c r="C9" s="52" t="s">
        <v>74</v>
      </c>
      <c r="D9" s="5" t="s">
        <v>6</v>
      </c>
      <c r="E9" s="47" t="s">
        <v>111</v>
      </c>
      <c r="F9" s="48" t="s">
        <v>63</v>
      </c>
      <c r="G9" s="48">
        <v>12</v>
      </c>
      <c r="H9" s="7">
        <v>1000</v>
      </c>
      <c r="I9" s="7"/>
      <c r="J9" s="7">
        <f t="shared" si="1"/>
        <v>12000</v>
      </c>
      <c r="K9" s="7">
        <f t="shared" si="2"/>
        <v>12000</v>
      </c>
      <c r="L9" s="57">
        <f t="shared" si="3"/>
        <v>1000</v>
      </c>
      <c r="M9" s="58">
        <f t="shared" si="3"/>
        <v>1000</v>
      </c>
      <c r="N9" s="58">
        <f t="shared" si="3"/>
        <v>1000</v>
      </c>
      <c r="O9" s="58">
        <f t="shared" si="3"/>
        <v>1000</v>
      </c>
      <c r="P9" s="58">
        <f t="shared" si="3"/>
        <v>1000</v>
      </c>
      <c r="Q9" s="58">
        <f t="shared" si="3"/>
        <v>1000</v>
      </c>
      <c r="R9" s="58">
        <f t="shared" si="3"/>
        <v>1000</v>
      </c>
      <c r="S9" s="58">
        <f t="shared" si="3"/>
        <v>1000</v>
      </c>
      <c r="T9" s="58">
        <f t="shared" si="3"/>
        <v>1000</v>
      </c>
      <c r="U9" s="58">
        <f t="shared" si="3"/>
        <v>1000</v>
      </c>
      <c r="V9" s="58">
        <f t="shared" si="3"/>
        <v>1000</v>
      </c>
      <c r="W9" s="53">
        <f t="shared" si="3"/>
        <v>1000</v>
      </c>
    </row>
    <row r="10" spans="1:23" ht="49.5" x14ac:dyDescent="0.3">
      <c r="A10" s="3">
        <v>7</v>
      </c>
      <c r="B10" s="52" t="s">
        <v>73</v>
      </c>
      <c r="C10" s="52" t="s">
        <v>70</v>
      </c>
      <c r="D10" s="5" t="s">
        <v>12</v>
      </c>
      <c r="E10" s="47" t="s">
        <v>111</v>
      </c>
      <c r="F10" s="48" t="s">
        <v>63</v>
      </c>
      <c r="G10" s="48">
        <v>12</v>
      </c>
      <c r="H10" s="7">
        <v>200</v>
      </c>
      <c r="I10" s="7"/>
      <c r="J10" s="7">
        <f t="shared" si="1"/>
        <v>2400</v>
      </c>
      <c r="K10" s="7">
        <f t="shared" si="2"/>
        <v>2400</v>
      </c>
      <c r="L10" s="57">
        <f t="shared" si="3"/>
        <v>200</v>
      </c>
      <c r="M10" s="58">
        <f t="shared" si="3"/>
        <v>200</v>
      </c>
      <c r="N10" s="58">
        <f t="shared" si="3"/>
        <v>200</v>
      </c>
      <c r="O10" s="58">
        <f t="shared" si="3"/>
        <v>200</v>
      </c>
      <c r="P10" s="58">
        <f t="shared" si="3"/>
        <v>200</v>
      </c>
      <c r="Q10" s="58">
        <f t="shared" si="3"/>
        <v>200</v>
      </c>
      <c r="R10" s="58">
        <f t="shared" si="3"/>
        <v>200</v>
      </c>
      <c r="S10" s="58">
        <f t="shared" si="3"/>
        <v>200</v>
      </c>
      <c r="T10" s="58">
        <f t="shared" si="3"/>
        <v>200</v>
      </c>
      <c r="U10" s="58">
        <f t="shared" si="3"/>
        <v>200</v>
      </c>
      <c r="V10" s="58">
        <f t="shared" si="3"/>
        <v>200</v>
      </c>
      <c r="W10" s="53">
        <f t="shared" si="3"/>
        <v>200</v>
      </c>
    </row>
    <row r="11" spans="1:23" ht="33" x14ac:dyDescent="0.3">
      <c r="A11" s="3">
        <v>8</v>
      </c>
      <c r="B11" s="52" t="s">
        <v>75</v>
      </c>
      <c r="C11" s="52" t="s">
        <v>76</v>
      </c>
      <c r="D11" s="5" t="s">
        <v>8</v>
      </c>
      <c r="E11" s="47" t="s">
        <v>112</v>
      </c>
      <c r="F11" s="48" t="s">
        <v>63</v>
      </c>
      <c r="G11" s="48">
        <v>12</v>
      </c>
      <c r="H11" s="7">
        <v>100</v>
      </c>
      <c r="I11" s="7">
        <f>H11*19%</f>
        <v>19</v>
      </c>
      <c r="J11" s="7">
        <f t="shared" si="1"/>
        <v>1200</v>
      </c>
      <c r="K11" s="7">
        <f t="shared" si="2"/>
        <v>1428</v>
      </c>
      <c r="L11" s="57">
        <f>$H11+$I11</f>
        <v>119</v>
      </c>
      <c r="M11" s="58">
        <f t="shared" ref="M11:W14" si="4">$H11+$I11</f>
        <v>119</v>
      </c>
      <c r="N11" s="58">
        <f t="shared" si="4"/>
        <v>119</v>
      </c>
      <c r="O11" s="58">
        <f t="shared" si="4"/>
        <v>119</v>
      </c>
      <c r="P11" s="58">
        <f t="shared" si="4"/>
        <v>119</v>
      </c>
      <c r="Q11" s="58">
        <f t="shared" si="4"/>
        <v>119</v>
      </c>
      <c r="R11" s="58">
        <f t="shared" si="4"/>
        <v>119</v>
      </c>
      <c r="S11" s="58">
        <f t="shared" si="4"/>
        <v>119</v>
      </c>
      <c r="T11" s="58">
        <f t="shared" si="4"/>
        <v>119</v>
      </c>
      <c r="U11" s="58">
        <f t="shared" si="4"/>
        <v>119</v>
      </c>
      <c r="V11" s="58">
        <f t="shared" si="4"/>
        <v>119</v>
      </c>
      <c r="W11" s="53">
        <f t="shared" si="4"/>
        <v>119</v>
      </c>
    </row>
    <row r="12" spans="1:23" ht="33" x14ac:dyDescent="0.3">
      <c r="A12" s="3">
        <v>9</v>
      </c>
      <c r="B12" s="52" t="s">
        <v>75</v>
      </c>
      <c r="C12" s="52" t="s">
        <v>79</v>
      </c>
      <c r="D12" s="5" t="s">
        <v>8</v>
      </c>
      <c r="E12" s="47" t="s">
        <v>112</v>
      </c>
      <c r="F12" s="48" t="s">
        <v>63</v>
      </c>
      <c r="G12" s="48">
        <v>12</v>
      </c>
      <c r="H12" s="7">
        <v>100</v>
      </c>
      <c r="I12" s="7">
        <f>H12*19%</f>
        <v>19</v>
      </c>
      <c r="J12" s="7">
        <f t="shared" si="1"/>
        <v>1200</v>
      </c>
      <c r="K12" s="7">
        <f t="shared" si="2"/>
        <v>1428</v>
      </c>
      <c r="L12" s="57">
        <f>$H12+$I12</f>
        <v>119</v>
      </c>
      <c r="M12" s="58">
        <f t="shared" si="4"/>
        <v>119</v>
      </c>
      <c r="N12" s="58">
        <f t="shared" si="4"/>
        <v>119</v>
      </c>
      <c r="O12" s="58">
        <f t="shared" si="4"/>
        <v>119</v>
      </c>
      <c r="P12" s="58">
        <f t="shared" si="4"/>
        <v>119</v>
      </c>
      <c r="Q12" s="58">
        <f t="shared" si="4"/>
        <v>119</v>
      </c>
      <c r="R12" s="58">
        <f t="shared" si="4"/>
        <v>119</v>
      </c>
      <c r="S12" s="58">
        <f t="shared" si="4"/>
        <v>119</v>
      </c>
      <c r="T12" s="58">
        <f t="shared" si="4"/>
        <v>119</v>
      </c>
      <c r="U12" s="58">
        <f t="shared" si="4"/>
        <v>119</v>
      </c>
      <c r="V12" s="58">
        <f t="shared" si="4"/>
        <v>119</v>
      </c>
      <c r="W12" s="53">
        <f t="shared" si="4"/>
        <v>119</v>
      </c>
    </row>
    <row r="13" spans="1:23" ht="82.5" x14ac:dyDescent="0.3">
      <c r="A13" s="3">
        <v>10</v>
      </c>
      <c r="B13" s="52" t="s">
        <v>77</v>
      </c>
      <c r="C13" s="52" t="s">
        <v>78</v>
      </c>
      <c r="D13" s="5" t="s">
        <v>4</v>
      </c>
      <c r="E13" s="47" t="s">
        <v>111</v>
      </c>
      <c r="F13" s="48" t="s">
        <v>63</v>
      </c>
      <c r="G13" s="48">
        <v>12</v>
      </c>
      <c r="H13" s="7">
        <v>250</v>
      </c>
      <c r="I13" s="7">
        <f>H13*19%</f>
        <v>47.5</v>
      </c>
      <c r="J13" s="7">
        <f t="shared" ref="J13" si="5">G13*H13</f>
        <v>3000</v>
      </c>
      <c r="K13" s="7">
        <f t="shared" si="2"/>
        <v>3570</v>
      </c>
      <c r="L13" s="57">
        <f>$H13+$I13</f>
        <v>297.5</v>
      </c>
      <c r="M13" s="58">
        <f t="shared" si="4"/>
        <v>297.5</v>
      </c>
      <c r="N13" s="58">
        <f t="shared" si="4"/>
        <v>297.5</v>
      </c>
      <c r="O13" s="58">
        <f t="shared" si="4"/>
        <v>297.5</v>
      </c>
      <c r="P13" s="58">
        <f t="shared" si="4"/>
        <v>297.5</v>
      </c>
      <c r="Q13" s="58">
        <f t="shared" si="4"/>
        <v>297.5</v>
      </c>
      <c r="R13" s="58">
        <f t="shared" si="4"/>
        <v>297.5</v>
      </c>
      <c r="S13" s="58">
        <f t="shared" si="4"/>
        <v>297.5</v>
      </c>
      <c r="T13" s="58">
        <f t="shared" si="4"/>
        <v>297.5</v>
      </c>
      <c r="U13" s="58">
        <f t="shared" si="4"/>
        <v>297.5</v>
      </c>
      <c r="V13" s="58">
        <f t="shared" si="4"/>
        <v>297.5</v>
      </c>
      <c r="W13" s="53">
        <f t="shared" si="4"/>
        <v>297.5</v>
      </c>
    </row>
    <row r="14" spans="1:23" ht="132" x14ac:dyDescent="0.3">
      <c r="A14" s="3">
        <v>11</v>
      </c>
      <c r="B14" s="52" t="s">
        <v>80</v>
      </c>
      <c r="C14" s="52" t="s">
        <v>81</v>
      </c>
      <c r="D14" s="5" t="s">
        <v>5</v>
      </c>
      <c r="E14" s="47" t="s">
        <v>111</v>
      </c>
      <c r="F14" s="48" t="s">
        <v>63</v>
      </c>
      <c r="G14" s="48">
        <v>10</v>
      </c>
      <c r="H14" s="7">
        <v>106</v>
      </c>
      <c r="I14" s="7">
        <f>H14*19%</f>
        <v>20.14</v>
      </c>
      <c r="J14" s="7">
        <f t="shared" si="1"/>
        <v>1060</v>
      </c>
      <c r="K14" s="7">
        <f t="shared" si="2"/>
        <v>1261.4000000000001</v>
      </c>
      <c r="L14" s="57"/>
      <c r="M14" s="58"/>
      <c r="N14" s="58">
        <f t="shared" si="4"/>
        <v>126.14</v>
      </c>
      <c r="O14" s="58">
        <f t="shared" si="4"/>
        <v>126.14</v>
      </c>
      <c r="P14" s="58">
        <f t="shared" si="4"/>
        <v>126.14</v>
      </c>
      <c r="Q14" s="58">
        <f t="shared" si="4"/>
        <v>126.14</v>
      </c>
      <c r="R14" s="58">
        <f t="shared" si="4"/>
        <v>126.14</v>
      </c>
      <c r="S14" s="58">
        <f t="shared" si="4"/>
        <v>126.14</v>
      </c>
      <c r="T14" s="58">
        <f t="shared" si="4"/>
        <v>126.14</v>
      </c>
      <c r="U14" s="58">
        <f t="shared" si="4"/>
        <v>126.14</v>
      </c>
      <c r="V14" s="58">
        <f t="shared" si="4"/>
        <v>126.14</v>
      </c>
      <c r="W14" s="53">
        <f t="shared" si="4"/>
        <v>126.14</v>
      </c>
    </row>
    <row r="15" spans="1:23" x14ac:dyDescent="0.3">
      <c r="A15" s="3">
        <v>12</v>
      </c>
      <c r="B15" s="52"/>
      <c r="C15" s="52"/>
      <c r="D15" s="5"/>
      <c r="E15" s="47"/>
      <c r="F15" s="48"/>
      <c r="G15" s="48"/>
      <c r="H15" s="7"/>
      <c r="I15" s="7"/>
      <c r="J15" s="7">
        <f t="shared" si="1"/>
        <v>0</v>
      </c>
      <c r="K15" s="7">
        <f t="shared" si="2"/>
        <v>0</v>
      </c>
      <c r="L15" s="9"/>
      <c r="M15" s="10"/>
      <c r="N15" s="10"/>
      <c r="O15" s="10"/>
      <c r="P15" s="10"/>
      <c r="Q15" s="10"/>
      <c r="R15" s="10"/>
      <c r="S15" s="10"/>
      <c r="T15" s="10"/>
      <c r="U15" s="10"/>
      <c r="V15" s="10"/>
      <c r="W15" s="8"/>
    </row>
    <row r="16" spans="1:23" x14ac:dyDescent="0.3">
      <c r="A16" s="3">
        <v>13</v>
      </c>
      <c r="B16" s="52"/>
      <c r="C16" s="52"/>
      <c r="D16" s="5"/>
      <c r="E16" s="47"/>
      <c r="F16" s="48"/>
      <c r="G16" s="48"/>
      <c r="H16" s="7"/>
      <c r="I16" s="7"/>
      <c r="J16" s="7">
        <f t="shared" si="1"/>
        <v>0</v>
      </c>
      <c r="K16" s="7">
        <f t="shared" si="2"/>
        <v>0</v>
      </c>
      <c r="L16" s="9"/>
      <c r="M16" s="10"/>
      <c r="N16" s="10"/>
      <c r="O16" s="10"/>
      <c r="P16" s="10"/>
      <c r="Q16" s="10"/>
      <c r="R16" s="10"/>
      <c r="S16" s="10"/>
      <c r="T16" s="10"/>
      <c r="U16" s="10"/>
      <c r="V16" s="10"/>
      <c r="W16" s="8"/>
    </row>
    <row r="17" spans="1:23" x14ac:dyDescent="0.3">
      <c r="A17" s="3">
        <v>14</v>
      </c>
      <c r="B17" s="52"/>
      <c r="C17" s="52"/>
      <c r="D17" s="5"/>
      <c r="E17" s="47"/>
      <c r="F17" s="48"/>
      <c r="G17" s="48"/>
      <c r="H17" s="7"/>
      <c r="I17" s="7"/>
      <c r="J17" s="7">
        <f t="shared" si="1"/>
        <v>0</v>
      </c>
      <c r="K17" s="7">
        <f t="shared" si="2"/>
        <v>0</v>
      </c>
      <c r="L17" s="9"/>
      <c r="M17" s="10"/>
      <c r="N17" s="10"/>
      <c r="O17" s="10"/>
      <c r="P17" s="10"/>
      <c r="Q17" s="10"/>
      <c r="R17" s="10"/>
      <c r="S17" s="10"/>
      <c r="T17" s="10"/>
      <c r="U17" s="10"/>
      <c r="V17" s="10"/>
      <c r="W17" s="8"/>
    </row>
    <row r="18" spans="1:23" ht="17.25" thickBot="1" x14ac:dyDescent="0.35">
      <c r="A18" s="3">
        <v>15</v>
      </c>
      <c r="B18" s="52"/>
      <c r="C18" s="52"/>
      <c r="D18" s="5"/>
      <c r="E18" s="47"/>
      <c r="F18" s="48"/>
      <c r="G18" s="48"/>
      <c r="H18" s="7"/>
      <c r="I18" s="7"/>
      <c r="J18" s="7">
        <f t="shared" si="1"/>
        <v>0</v>
      </c>
      <c r="K18" s="7">
        <f t="shared" si="2"/>
        <v>0</v>
      </c>
      <c r="L18" s="22"/>
      <c r="M18" s="23"/>
      <c r="N18" s="23"/>
      <c r="O18" s="23"/>
      <c r="P18" s="23"/>
      <c r="Q18" s="23"/>
      <c r="R18" s="23"/>
      <c r="S18" s="23"/>
      <c r="T18" s="23"/>
      <c r="U18" s="23"/>
      <c r="V18" s="23"/>
      <c r="W18" s="21"/>
    </row>
    <row r="19" spans="1:23" s="1" customFormat="1" ht="18.75" thickBot="1" x14ac:dyDescent="0.4">
      <c r="A19" s="111" t="s">
        <v>52</v>
      </c>
      <c r="B19" s="112"/>
      <c r="C19" s="112"/>
      <c r="D19" s="112"/>
      <c r="E19" s="112"/>
      <c r="F19" s="112"/>
      <c r="G19" s="112"/>
      <c r="H19" s="112"/>
      <c r="I19" s="113"/>
      <c r="J19" s="33">
        <f t="shared" ref="J19:W19" si="6">SUM(J4:J18)</f>
        <v>105396</v>
      </c>
      <c r="K19" s="33">
        <f t="shared" si="6"/>
        <v>110993.4</v>
      </c>
      <c r="L19" s="32">
        <f t="shared" si="6"/>
        <v>34233.5</v>
      </c>
      <c r="M19" s="33">
        <f t="shared" si="6"/>
        <v>6863.5</v>
      </c>
      <c r="N19" s="33">
        <f t="shared" si="6"/>
        <v>6989.64</v>
      </c>
      <c r="O19" s="33">
        <f t="shared" si="6"/>
        <v>6989.64</v>
      </c>
      <c r="P19" s="33">
        <f t="shared" si="6"/>
        <v>6989.64</v>
      </c>
      <c r="Q19" s="33">
        <f t="shared" si="6"/>
        <v>6989.64</v>
      </c>
      <c r="R19" s="33">
        <f t="shared" si="6"/>
        <v>6989.64</v>
      </c>
      <c r="S19" s="33">
        <f t="shared" si="6"/>
        <v>6989.64</v>
      </c>
      <c r="T19" s="33">
        <f t="shared" si="6"/>
        <v>6989.64</v>
      </c>
      <c r="U19" s="33">
        <f t="shared" si="6"/>
        <v>6989.64</v>
      </c>
      <c r="V19" s="33">
        <f t="shared" si="6"/>
        <v>6989.64</v>
      </c>
      <c r="W19" s="34">
        <f t="shared" si="6"/>
        <v>6989.64</v>
      </c>
    </row>
    <row r="20" spans="1:23" ht="15.75" customHeight="1" x14ac:dyDescent="0.3">
      <c r="A20" s="127" t="s">
        <v>54</v>
      </c>
      <c r="B20" s="128"/>
      <c r="C20" s="128"/>
      <c r="D20" s="128"/>
      <c r="E20" s="128"/>
      <c r="F20" s="128"/>
      <c r="G20" s="128"/>
      <c r="H20" s="128"/>
      <c r="I20" s="128"/>
      <c r="J20" s="128"/>
      <c r="K20" s="128"/>
      <c r="L20" s="11"/>
      <c r="M20" s="12"/>
      <c r="N20" s="12"/>
      <c r="O20" s="12"/>
      <c r="P20" s="12"/>
      <c r="Q20" s="12"/>
      <c r="R20" s="12"/>
      <c r="S20" s="12"/>
      <c r="T20" s="12"/>
      <c r="U20" s="12"/>
      <c r="V20" s="12"/>
      <c r="W20" s="13"/>
    </row>
    <row r="21" spans="1:23" ht="82.5" x14ac:dyDescent="0.3">
      <c r="A21" s="3">
        <v>26</v>
      </c>
      <c r="B21" s="52" t="s">
        <v>72</v>
      </c>
      <c r="C21" s="52" t="s">
        <v>82</v>
      </c>
      <c r="D21" s="14" t="s">
        <v>4</v>
      </c>
      <c r="E21" s="48" t="s">
        <v>111</v>
      </c>
      <c r="F21" s="48" t="s">
        <v>63</v>
      </c>
      <c r="G21" s="48">
        <v>1</v>
      </c>
      <c r="H21" s="7">
        <v>5090</v>
      </c>
      <c r="I21" s="7">
        <f>H21*19%</f>
        <v>967.1</v>
      </c>
      <c r="J21" s="7">
        <f t="shared" ref="J21:J30" si="7">G21*H21</f>
        <v>5090</v>
      </c>
      <c r="K21" s="7">
        <f t="shared" ref="K21:K30" si="8">G21*(H21+I21)</f>
        <v>6057.1</v>
      </c>
      <c r="L21" s="57"/>
      <c r="M21" s="10"/>
      <c r="N21" s="10"/>
      <c r="O21" s="10"/>
      <c r="P21" s="10"/>
      <c r="Q21" s="10"/>
      <c r="R21" s="10"/>
      <c r="S21" s="10"/>
      <c r="T21" s="10"/>
      <c r="U21" s="10"/>
      <c r="V21" s="10"/>
      <c r="W21" s="53">
        <f>K21</f>
        <v>6057.1</v>
      </c>
    </row>
    <row r="22" spans="1:23" ht="132" x14ac:dyDescent="0.3">
      <c r="A22" s="15">
        <v>27</v>
      </c>
      <c r="B22" s="54" t="s">
        <v>67</v>
      </c>
      <c r="C22" s="54" t="s">
        <v>68</v>
      </c>
      <c r="D22" s="5" t="s">
        <v>5</v>
      </c>
      <c r="E22" s="47" t="s">
        <v>111</v>
      </c>
      <c r="F22" s="47" t="s">
        <v>69</v>
      </c>
      <c r="G22" s="47">
        <v>1</v>
      </c>
      <c r="H22" s="6">
        <v>26000</v>
      </c>
      <c r="I22" s="7">
        <f>H22*19%</f>
        <v>4940</v>
      </c>
      <c r="J22" s="7">
        <f t="shared" si="7"/>
        <v>26000</v>
      </c>
      <c r="K22" s="7">
        <f t="shared" si="8"/>
        <v>30940</v>
      </c>
      <c r="L22" s="57"/>
      <c r="M22" s="18"/>
      <c r="N22" s="18"/>
      <c r="O22" s="18"/>
      <c r="P22" s="18"/>
      <c r="Q22" s="18"/>
      <c r="R22" s="18"/>
      <c r="S22" s="18"/>
      <c r="T22" s="18"/>
      <c r="U22" s="18"/>
      <c r="V22" s="18"/>
      <c r="W22" s="53">
        <f>K22</f>
        <v>30940</v>
      </c>
    </row>
    <row r="23" spans="1:23" x14ac:dyDescent="0.3">
      <c r="A23" s="15">
        <v>28</v>
      </c>
      <c r="B23" s="54"/>
      <c r="C23" s="54"/>
      <c r="D23" s="5"/>
      <c r="E23" s="47"/>
      <c r="F23" s="47"/>
      <c r="G23" s="47"/>
      <c r="H23" s="6"/>
      <c r="I23" s="6"/>
      <c r="J23" s="7">
        <f t="shared" si="7"/>
        <v>0</v>
      </c>
      <c r="K23" s="7">
        <f t="shared" si="8"/>
        <v>0</v>
      </c>
      <c r="L23" s="17"/>
      <c r="M23" s="18"/>
      <c r="N23" s="18"/>
      <c r="O23" s="18"/>
      <c r="P23" s="18"/>
      <c r="Q23" s="18"/>
      <c r="R23" s="18"/>
      <c r="S23" s="18"/>
      <c r="T23" s="18"/>
      <c r="U23" s="18"/>
      <c r="V23" s="18"/>
      <c r="W23" s="16"/>
    </row>
    <row r="24" spans="1:23" x14ac:dyDescent="0.3">
      <c r="A24" s="15">
        <v>29</v>
      </c>
      <c r="B24" s="54"/>
      <c r="C24" s="54"/>
      <c r="D24" s="5"/>
      <c r="E24" s="47"/>
      <c r="F24" s="47"/>
      <c r="G24" s="47"/>
      <c r="H24" s="6"/>
      <c r="I24" s="6"/>
      <c r="J24" s="7">
        <f t="shared" si="7"/>
        <v>0</v>
      </c>
      <c r="K24" s="7">
        <f t="shared" si="8"/>
        <v>0</v>
      </c>
      <c r="L24" s="17"/>
      <c r="M24" s="18"/>
      <c r="N24" s="18"/>
      <c r="O24" s="18"/>
      <c r="P24" s="18"/>
      <c r="Q24" s="18"/>
      <c r="R24" s="18"/>
      <c r="S24" s="18"/>
      <c r="T24" s="18"/>
      <c r="U24" s="18"/>
      <c r="V24" s="18"/>
      <c r="W24" s="16"/>
    </row>
    <row r="25" spans="1:23" x14ac:dyDescent="0.3">
      <c r="A25" s="15">
        <v>30</v>
      </c>
      <c r="B25" s="54"/>
      <c r="C25" s="54"/>
      <c r="D25" s="5"/>
      <c r="E25" s="47"/>
      <c r="F25" s="47"/>
      <c r="G25" s="47"/>
      <c r="H25" s="6"/>
      <c r="I25" s="6"/>
      <c r="J25" s="7">
        <f t="shared" si="7"/>
        <v>0</v>
      </c>
      <c r="K25" s="7">
        <f t="shared" si="8"/>
        <v>0</v>
      </c>
      <c r="L25" s="17"/>
      <c r="M25" s="18"/>
      <c r="N25" s="18"/>
      <c r="O25" s="18"/>
      <c r="P25" s="18"/>
      <c r="Q25" s="18"/>
      <c r="R25" s="18"/>
      <c r="S25" s="18"/>
      <c r="T25" s="18"/>
      <c r="U25" s="18"/>
      <c r="V25" s="18"/>
      <c r="W25" s="16"/>
    </row>
    <row r="26" spans="1:23" x14ac:dyDescent="0.3">
      <c r="A26" s="15">
        <v>31</v>
      </c>
      <c r="B26" s="52"/>
      <c r="C26" s="52"/>
      <c r="D26" s="5"/>
      <c r="E26" s="47"/>
      <c r="F26" s="48"/>
      <c r="G26" s="48"/>
      <c r="H26" s="7"/>
      <c r="I26" s="7"/>
      <c r="J26" s="7">
        <f t="shared" si="7"/>
        <v>0</v>
      </c>
      <c r="K26" s="7">
        <f t="shared" si="8"/>
        <v>0</v>
      </c>
      <c r="L26" s="9"/>
      <c r="M26" s="10"/>
      <c r="N26" s="10"/>
      <c r="O26" s="10"/>
      <c r="P26" s="10"/>
      <c r="Q26" s="10"/>
      <c r="R26" s="10"/>
      <c r="S26" s="10"/>
      <c r="T26" s="10"/>
      <c r="U26" s="10"/>
      <c r="V26" s="10"/>
      <c r="W26" s="8"/>
    </row>
    <row r="27" spans="1:23" x14ac:dyDescent="0.3">
      <c r="A27" s="15">
        <v>32</v>
      </c>
      <c r="B27" s="52"/>
      <c r="C27" s="52"/>
      <c r="D27" s="5"/>
      <c r="E27" s="47"/>
      <c r="F27" s="48"/>
      <c r="G27" s="48"/>
      <c r="H27" s="7"/>
      <c r="I27" s="7"/>
      <c r="J27" s="7">
        <f t="shared" si="7"/>
        <v>0</v>
      </c>
      <c r="K27" s="7">
        <f t="shared" si="8"/>
        <v>0</v>
      </c>
      <c r="L27" s="9"/>
      <c r="M27" s="10"/>
      <c r="N27" s="10"/>
      <c r="O27" s="10"/>
      <c r="P27" s="10"/>
      <c r="Q27" s="10"/>
      <c r="R27" s="10"/>
      <c r="S27" s="10"/>
      <c r="T27" s="10"/>
      <c r="U27" s="10"/>
      <c r="V27" s="10"/>
      <c r="W27" s="8"/>
    </row>
    <row r="28" spans="1:23" x14ac:dyDescent="0.3">
      <c r="A28" s="15">
        <v>33</v>
      </c>
      <c r="B28" s="52"/>
      <c r="C28" s="52"/>
      <c r="D28" s="5"/>
      <c r="E28" s="47"/>
      <c r="F28" s="48"/>
      <c r="G28" s="48"/>
      <c r="H28" s="7"/>
      <c r="I28" s="7"/>
      <c r="J28" s="7">
        <f t="shared" si="7"/>
        <v>0</v>
      </c>
      <c r="K28" s="7">
        <f t="shared" si="8"/>
        <v>0</v>
      </c>
      <c r="L28" s="9"/>
      <c r="M28" s="10"/>
      <c r="N28" s="10"/>
      <c r="O28" s="10"/>
      <c r="P28" s="10"/>
      <c r="Q28" s="10"/>
      <c r="R28" s="10"/>
      <c r="S28" s="10"/>
      <c r="T28" s="10"/>
      <c r="U28" s="10"/>
      <c r="V28" s="10"/>
      <c r="W28" s="8"/>
    </row>
    <row r="29" spans="1:23" x14ac:dyDescent="0.3">
      <c r="A29" s="15">
        <v>34</v>
      </c>
      <c r="B29" s="52"/>
      <c r="C29" s="52"/>
      <c r="D29" s="5"/>
      <c r="E29" s="47"/>
      <c r="F29" s="48"/>
      <c r="G29" s="48"/>
      <c r="H29" s="7"/>
      <c r="I29" s="7"/>
      <c r="J29" s="7">
        <f t="shared" si="7"/>
        <v>0</v>
      </c>
      <c r="K29" s="7">
        <f t="shared" si="8"/>
        <v>0</v>
      </c>
      <c r="L29" s="9"/>
      <c r="M29" s="10"/>
      <c r="N29" s="10"/>
      <c r="O29" s="10"/>
      <c r="P29" s="10"/>
      <c r="Q29" s="10"/>
      <c r="R29" s="10"/>
      <c r="S29" s="10"/>
      <c r="T29" s="10"/>
      <c r="U29" s="10"/>
      <c r="V29" s="10"/>
      <c r="W29" s="8"/>
    </row>
    <row r="30" spans="1:23" ht="17.25" thickBot="1" x14ac:dyDescent="0.35">
      <c r="A30" s="15">
        <v>35</v>
      </c>
      <c r="B30" s="55"/>
      <c r="C30" s="55"/>
      <c r="D30" s="5"/>
      <c r="E30" s="47"/>
      <c r="F30" s="49"/>
      <c r="G30" s="49"/>
      <c r="H30" s="19"/>
      <c r="I30" s="19"/>
      <c r="J30" s="7">
        <f t="shared" si="7"/>
        <v>0</v>
      </c>
      <c r="K30" s="7">
        <f t="shared" si="8"/>
        <v>0</v>
      </c>
      <c r="L30" s="22"/>
      <c r="M30" s="23"/>
      <c r="N30" s="23"/>
      <c r="O30" s="23"/>
      <c r="P30" s="23"/>
      <c r="Q30" s="23"/>
      <c r="R30" s="23"/>
      <c r="S30" s="23"/>
      <c r="T30" s="23"/>
      <c r="U30" s="23"/>
      <c r="V30" s="23"/>
      <c r="W30" s="21"/>
    </row>
    <row r="31" spans="1:23" s="1" customFormat="1" ht="18.75" thickBot="1" x14ac:dyDescent="0.4">
      <c r="A31" s="111" t="s">
        <v>53</v>
      </c>
      <c r="B31" s="112"/>
      <c r="C31" s="112"/>
      <c r="D31" s="112"/>
      <c r="E31" s="112"/>
      <c r="F31" s="112"/>
      <c r="G31" s="112"/>
      <c r="H31" s="112"/>
      <c r="I31" s="113"/>
      <c r="J31" s="33">
        <f t="shared" ref="J31:W31" si="9">SUM(J21:J30)</f>
        <v>31090</v>
      </c>
      <c r="K31" s="33">
        <f t="shared" si="9"/>
        <v>36997.1</v>
      </c>
      <c r="L31" s="32">
        <f t="shared" si="9"/>
        <v>0</v>
      </c>
      <c r="M31" s="33">
        <f t="shared" si="9"/>
        <v>0</v>
      </c>
      <c r="N31" s="33">
        <f t="shared" si="9"/>
        <v>0</v>
      </c>
      <c r="O31" s="33">
        <f t="shared" si="9"/>
        <v>0</v>
      </c>
      <c r="P31" s="33">
        <f t="shared" si="9"/>
        <v>0</v>
      </c>
      <c r="Q31" s="33">
        <f t="shared" si="9"/>
        <v>0</v>
      </c>
      <c r="R31" s="33">
        <f t="shared" si="9"/>
        <v>0</v>
      </c>
      <c r="S31" s="33">
        <f t="shared" si="9"/>
        <v>0</v>
      </c>
      <c r="T31" s="33">
        <f t="shared" si="9"/>
        <v>0</v>
      </c>
      <c r="U31" s="33">
        <f t="shared" si="9"/>
        <v>0</v>
      </c>
      <c r="V31" s="33">
        <f t="shared" si="9"/>
        <v>0</v>
      </c>
      <c r="W31" s="34">
        <f t="shared" si="9"/>
        <v>36997.1</v>
      </c>
    </row>
    <row r="32" spans="1:23" s="1" customFormat="1" ht="18.75" thickBot="1" x14ac:dyDescent="0.4">
      <c r="A32" s="132" t="s">
        <v>47</v>
      </c>
      <c r="B32" s="133"/>
      <c r="C32" s="133"/>
      <c r="D32" s="133"/>
      <c r="E32" s="133"/>
      <c r="F32" s="133"/>
      <c r="G32" s="133"/>
      <c r="H32" s="133"/>
      <c r="I32" s="134"/>
      <c r="J32" s="35">
        <f>J19+J31</f>
        <v>136486</v>
      </c>
      <c r="K32" s="36">
        <f t="shared" ref="K32:V32" si="10">K19+K31</f>
        <v>147990.5</v>
      </c>
      <c r="L32" s="35">
        <f t="shared" si="10"/>
        <v>34233.5</v>
      </c>
      <c r="M32" s="36">
        <f t="shared" si="10"/>
        <v>6863.5</v>
      </c>
      <c r="N32" s="36">
        <f t="shared" si="10"/>
        <v>6989.64</v>
      </c>
      <c r="O32" s="36">
        <f t="shared" si="10"/>
        <v>6989.64</v>
      </c>
      <c r="P32" s="36">
        <f t="shared" si="10"/>
        <v>6989.64</v>
      </c>
      <c r="Q32" s="36">
        <f t="shared" si="10"/>
        <v>6989.64</v>
      </c>
      <c r="R32" s="36">
        <f t="shared" si="10"/>
        <v>6989.64</v>
      </c>
      <c r="S32" s="36">
        <f t="shared" si="10"/>
        <v>6989.64</v>
      </c>
      <c r="T32" s="36">
        <f t="shared" si="10"/>
        <v>6989.64</v>
      </c>
      <c r="U32" s="36">
        <f t="shared" si="10"/>
        <v>6989.64</v>
      </c>
      <c r="V32" s="36">
        <f t="shared" si="10"/>
        <v>6989.64</v>
      </c>
      <c r="W32" s="37">
        <f>W19+W31</f>
        <v>43986.74</v>
      </c>
    </row>
    <row r="33" spans="1:6" ht="17.25" thickBot="1" x14ac:dyDescent="0.35"/>
    <row r="34" spans="1:6" ht="27" customHeight="1" thickBot="1" x14ac:dyDescent="0.35">
      <c r="A34" s="122" t="s">
        <v>49</v>
      </c>
      <c r="B34" s="123"/>
      <c r="C34" s="123"/>
      <c r="D34" s="124"/>
      <c r="E34" s="27">
        <f>E35+E36</f>
        <v>148000</v>
      </c>
      <c r="F34" s="28" t="s">
        <v>50</v>
      </c>
    </row>
    <row r="35" spans="1:6" ht="38.25" customHeight="1" x14ac:dyDescent="0.3">
      <c r="A35" s="116" t="s">
        <v>56</v>
      </c>
      <c r="B35" s="117"/>
      <c r="C35" s="117"/>
      <c r="D35" s="117"/>
      <c r="E35" s="38">
        <v>111000</v>
      </c>
      <c r="F35" s="39" t="s">
        <v>50</v>
      </c>
    </row>
    <row r="36" spans="1:6" ht="69.75" customHeight="1" thickBot="1" x14ac:dyDescent="0.35">
      <c r="A36" s="120" t="s">
        <v>57</v>
      </c>
      <c r="B36" s="121"/>
      <c r="C36" s="121"/>
      <c r="D36" s="121"/>
      <c r="E36" s="40">
        <v>37000</v>
      </c>
      <c r="F36" s="41" t="s">
        <v>50</v>
      </c>
    </row>
  </sheetData>
  <mergeCells count="20">
    <mergeCell ref="A35:D35"/>
    <mergeCell ref="A36:D36"/>
    <mergeCell ref="A32:I32"/>
    <mergeCell ref="L1:W1"/>
    <mergeCell ref="A3:K3"/>
    <mergeCell ref="A19:I19"/>
    <mergeCell ref="A20:K20"/>
    <mergeCell ref="A31:I31"/>
    <mergeCell ref="G1:G2"/>
    <mergeCell ref="H1:H2"/>
    <mergeCell ref="I1:I2"/>
    <mergeCell ref="J1:J2"/>
    <mergeCell ref="K1:K2"/>
    <mergeCell ref="A1:A2"/>
    <mergeCell ref="B1:B2"/>
    <mergeCell ref="C1:C2"/>
    <mergeCell ref="D1:D2"/>
    <mergeCell ref="E1:E2"/>
    <mergeCell ref="F1:F2"/>
    <mergeCell ref="A34:D34"/>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'Cheltuieli Eligibile'!$D$63</xm:f>
          </x14:formula1>
          <xm:sqref>D9</xm:sqref>
        </x14:dataValidation>
        <x14:dataValidation type="list" allowBlank="1" showInputMessage="1" showErrorMessage="1">
          <x14:formula1>
            <xm:f>'Cheltuieli Eligibile'!$C$2:$C$24</xm:f>
          </x14:formula1>
          <xm:sqref>D10:D18 D21:D30 D4:D8</xm:sqref>
        </x14:dataValidation>
        <x14:dataValidation type="list" allowBlank="1" showInputMessage="1" showErrorMessage="1">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topLeftCell="A13" workbookViewId="0">
      <selection activeCell="B11" sqref="B11"/>
    </sheetView>
  </sheetViews>
  <sheetFormatPr defaultRowHeight="16.5" x14ac:dyDescent="0.3"/>
  <cols>
    <col min="1" max="1" width="5.85546875" style="2" customWidth="1"/>
    <col min="2" max="2" width="70" style="2" customWidth="1"/>
    <col min="3" max="3" width="76" style="42" customWidth="1"/>
    <col min="4" max="4" width="8.85546875" style="2" customWidth="1"/>
    <col min="5" max="16384" width="9.140625" style="2"/>
  </cols>
  <sheetData>
    <row r="1" spans="1:3" ht="17.25" thickBot="1" x14ac:dyDescent="0.35">
      <c r="A1" s="135" t="s">
        <v>60</v>
      </c>
      <c r="B1" s="136"/>
      <c r="C1" s="137"/>
    </row>
    <row r="2" spans="1:3" x14ac:dyDescent="0.3">
      <c r="A2" s="138" t="s">
        <v>59</v>
      </c>
      <c r="B2" s="141" t="s">
        <v>0</v>
      </c>
      <c r="C2" s="45" t="s">
        <v>1</v>
      </c>
    </row>
    <row r="3" spans="1:3" x14ac:dyDescent="0.3">
      <c r="A3" s="139"/>
      <c r="B3" s="142"/>
      <c r="C3" s="44" t="s">
        <v>21</v>
      </c>
    </row>
    <row r="4" spans="1:3" ht="33" x14ac:dyDescent="0.3">
      <c r="A4" s="139"/>
      <c r="B4" s="142"/>
      <c r="C4" s="44" t="s">
        <v>2</v>
      </c>
    </row>
    <row r="5" spans="1:3" x14ac:dyDescent="0.3">
      <c r="A5" s="139"/>
      <c r="B5" s="143" t="s">
        <v>3</v>
      </c>
      <c r="C5" s="44" t="s">
        <v>22</v>
      </c>
    </row>
    <row r="6" spans="1:3" x14ac:dyDescent="0.3">
      <c r="A6" s="139"/>
      <c r="B6" s="143"/>
      <c r="C6" s="44" t="s">
        <v>23</v>
      </c>
    </row>
    <row r="7" spans="1:3" ht="66" x14ac:dyDescent="0.3">
      <c r="A7" s="139"/>
      <c r="B7" s="143"/>
      <c r="C7" s="44" t="s">
        <v>24</v>
      </c>
    </row>
    <row r="8" spans="1:3" x14ac:dyDescent="0.3">
      <c r="A8" s="139"/>
      <c r="B8" s="143"/>
      <c r="C8" s="44" t="s">
        <v>25</v>
      </c>
    </row>
    <row r="9" spans="1:3" ht="49.5" x14ac:dyDescent="0.3">
      <c r="A9" s="139"/>
      <c r="B9" s="46" t="s">
        <v>4</v>
      </c>
      <c r="C9" s="44" t="s">
        <v>4</v>
      </c>
    </row>
    <row r="10" spans="1:3" ht="66" x14ac:dyDescent="0.3">
      <c r="A10" s="139"/>
      <c r="B10" s="46" t="s">
        <v>5</v>
      </c>
      <c r="C10" s="44" t="s">
        <v>5</v>
      </c>
    </row>
    <row r="11" spans="1:3" ht="49.5" x14ac:dyDescent="0.3">
      <c r="A11" s="139"/>
      <c r="B11" s="46" t="s">
        <v>6</v>
      </c>
      <c r="C11" s="44" t="s">
        <v>6</v>
      </c>
    </row>
    <row r="12" spans="1:3" ht="66" x14ac:dyDescent="0.3">
      <c r="A12" s="139"/>
      <c r="B12" s="46" t="s">
        <v>7</v>
      </c>
      <c r="C12" s="44" t="s">
        <v>7</v>
      </c>
    </row>
    <row r="13" spans="1:3" x14ac:dyDescent="0.3">
      <c r="A13" s="139"/>
      <c r="B13" s="46" t="s">
        <v>8</v>
      </c>
      <c r="C13" s="44" t="s">
        <v>8</v>
      </c>
    </row>
    <row r="14" spans="1:3" ht="33" x14ac:dyDescent="0.3">
      <c r="A14" s="139"/>
      <c r="B14" s="46" t="s">
        <v>9</v>
      </c>
      <c r="C14" s="44" t="s">
        <v>9</v>
      </c>
    </row>
    <row r="15" spans="1:3" ht="33" x14ac:dyDescent="0.3">
      <c r="A15" s="139"/>
      <c r="B15" s="46" t="s">
        <v>19</v>
      </c>
      <c r="C15" s="44" t="s">
        <v>19</v>
      </c>
    </row>
    <row r="16" spans="1:3" x14ac:dyDescent="0.3">
      <c r="A16" s="139"/>
      <c r="B16" s="46" t="s">
        <v>10</v>
      </c>
      <c r="C16" s="44" t="s">
        <v>10</v>
      </c>
    </row>
    <row r="17" spans="1:3" x14ac:dyDescent="0.3">
      <c r="A17" s="139"/>
      <c r="B17" s="46" t="s">
        <v>11</v>
      </c>
      <c r="C17" s="44" t="s">
        <v>11</v>
      </c>
    </row>
    <row r="18" spans="1:3" ht="33" x14ac:dyDescent="0.3">
      <c r="A18" s="139"/>
      <c r="B18" s="46" t="s">
        <v>12</v>
      </c>
      <c r="C18" s="44" t="s">
        <v>12</v>
      </c>
    </row>
    <row r="19" spans="1:3" ht="33" x14ac:dyDescent="0.3">
      <c r="A19" s="139"/>
      <c r="B19" s="46" t="s">
        <v>13</v>
      </c>
      <c r="C19" s="44" t="s">
        <v>13</v>
      </c>
    </row>
    <row r="20" spans="1:3" ht="33" x14ac:dyDescent="0.3">
      <c r="A20" s="139"/>
      <c r="B20" s="46" t="s">
        <v>14</v>
      </c>
      <c r="C20" s="44" t="s">
        <v>14</v>
      </c>
    </row>
    <row r="21" spans="1:3" x14ac:dyDescent="0.3">
      <c r="A21" s="139"/>
      <c r="B21" s="143" t="s">
        <v>15</v>
      </c>
      <c r="C21" s="44" t="s">
        <v>16</v>
      </c>
    </row>
    <row r="22" spans="1:3" x14ac:dyDescent="0.3">
      <c r="A22" s="139"/>
      <c r="B22" s="143"/>
      <c r="C22" s="44" t="s">
        <v>17</v>
      </c>
    </row>
    <row r="23" spans="1:3" ht="33" x14ac:dyDescent="0.3">
      <c r="A23" s="139"/>
      <c r="B23" s="143"/>
      <c r="C23" s="44" t="s">
        <v>18</v>
      </c>
    </row>
    <row r="24" spans="1:3" ht="33.75" thickBot="1" x14ac:dyDescent="0.35">
      <c r="A24" s="140"/>
      <c r="B24" s="144"/>
      <c r="C24" s="62" t="s">
        <v>20</v>
      </c>
    </row>
    <row r="25" spans="1:3" ht="16.5" customHeight="1" x14ac:dyDescent="0.3">
      <c r="A25" s="43"/>
    </row>
    <row r="26" spans="1:3" x14ac:dyDescent="0.3">
      <c r="A26" s="43"/>
      <c r="B26" s="63" t="s">
        <v>83</v>
      </c>
    </row>
    <row r="27" spans="1:3" x14ac:dyDescent="0.3">
      <c r="A27" s="42"/>
      <c r="B27" s="64" t="s">
        <v>84</v>
      </c>
    </row>
    <row r="28" spans="1:3" x14ac:dyDescent="0.3">
      <c r="A28" s="42"/>
      <c r="B28" t="s">
        <v>85</v>
      </c>
    </row>
    <row r="29" spans="1:3" x14ac:dyDescent="0.3">
      <c r="B29" t="s">
        <v>86</v>
      </c>
    </row>
    <row r="30" spans="1:3" x14ac:dyDescent="0.3">
      <c r="B30"/>
    </row>
    <row r="31" spans="1:3" x14ac:dyDescent="0.3">
      <c r="B31" s="64" t="s">
        <v>87</v>
      </c>
    </row>
    <row r="32" spans="1:3" x14ac:dyDescent="0.3">
      <c r="B32" t="s">
        <v>88</v>
      </c>
    </row>
    <row r="33" spans="2:2" x14ac:dyDescent="0.3">
      <c r="B33" t="s">
        <v>89</v>
      </c>
    </row>
    <row r="34" spans="2:2" x14ac:dyDescent="0.3">
      <c r="B34" t="s">
        <v>90</v>
      </c>
    </row>
    <row r="35" spans="2:2" x14ac:dyDescent="0.3">
      <c r="B35" t="s">
        <v>91</v>
      </c>
    </row>
    <row r="36" spans="2:2" x14ac:dyDescent="0.3">
      <c r="B36" t="s">
        <v>92</v>
      </c>
    </row>
    <row r="37" spans="2:2" x14ac:dyDescent="0.3">
      <c r="B37" t="s">
        <v>93</v>
      </c>
    </row>
    <row r="38" spans="2:2" ht="16.5" customHeight="1" x14ac:dyDescent="0.3">
      <c r="B38"/>
    </row>
    <row r="40" spans="2:2" x14ac:dyDescent="0.3">
      <c r="B40" s="2" t="s">
        <v>111</v>
      </c>
    </row>
    <row r="41" spans="2:2" x14ac:dyDescent="0.3">
      <c r="B41" s="2" t="s">
        <v>112</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13" workbookViewId="0">
      <selection activeCell="G9" sqref="G9"/>
    </sheetView>
  </sheetViews>
  <sheetFormatPr defaultRowHeight="15.75" x14ac:dyDescent="0.25"/>
  <cols>
    <col min="1" max="1" width="47.7109375" style="65" customWidth="1"/>
    <col min="2" max="2" width="9" style="65" bestFit="1" customWidth="1"/>
    <col min="3" max="3" width="8.5703125" style="65" bestFit="1" customWidth="1"/>
    <col min="4" max="4" width="8.42578125" style="65" bestFit="1" customWidth="1"/>
    <col min="5" max="16384" width="9.140625" style="65"/>
  </cols>
  <sheetData>
    <row r="1" spans="1:4" ht="15.75" customHeight="1" x14ac:dyDescent="0.3">
      <c r="A1" s="146" t="s">
        <v>94</v>
      </c>
      <c r="B1" s="146"/>
      <c r="C1" s="146"/>
      <c r="D1" s="146"/>
    </row>
    <row r="2" spans="1:4" x14ac:dyDescent="0.25">
      <c r="A2" s="66"/>
    </row>
    <row r="3" spans="1:4" ht="15.75" customHeight="1" x14ac:dyDescent="0.25">
      <c r="A3" s="147" t="s">
        <v>95</v>
      </c>
      <c r="B3" s="147"/>
      <c r="C3" s="147"/>
      <c r="D3" s="147"/>
    </row>
    <row r="4" spans="1:4" x14ac:dyDescent="0.25">
      <c r="A4" s="66" t="s">
        <v>96</v>
      </c>
    </row>
    <row r="5" spans="1:4" ht="31.5" x14ac:dyDescent="0.25">
      <c r="A5" s="67" t="s">
        <v>97</v>
      </c>
      <c r="B5" s="68" t="s">
        <v>98</v>
      </c>
      <c r="C5" s="68" t="s">
        <v>99</v>
      </c>
      <c r="D5" s="68" t="s">
        <v>100</v>
      </c>
    </row>
    <row r="6" spans="1:4" s="71" customFormat="1" x14ac:dyDescent="0.25">
      <c r="A6" s="69" t="s">
        <v>101</v>
      </c>
      <c r="B6" s="70">
        <v>49</v>
      </c>
      <c r="C6" s="70">
        <v>56</v>
      </c>
      <c r="D6" s="70">
        <v>63</v>
      </c>
    </row>
    <row r="7" spans="1:4" s="74" customFormat="1" x14ac:dyDescent="0.25">
      <c r="A7" s="72" t="s">
        <v>102</v>
      </c>
      <c r="B7" s="73">
        <v>36</v>
      </c>
      <c r="C7" s="73">
        <v>42</v>
      </c>
      <c r="D7" s="73">
        <v>47</v>
      </c>
    </row>
    <row r="8" spans="1:4" s="74" customFormat="1" x14ac:dyDescent="0.25">
      <c r="A8" s="72" t="s">
        <v>103</v>
      </c>
      <c r="B8" s="73">
        <f>B6+B7</f>
        <v>85</v>
      </c>
      <c r="C8" s="73">
        <f>C6+C7</f>
        <v>98</v>
      </c>
      <c r="D8" s="73">
        <f>D6+D7</f>
        <v>110</v>
      </c>
    </row>
    <row r="9" spans="1:4" x14ac:dyDescent="0.25">
      <c r="A9" s="75"/>
      <c r="B9" s="76"/>
      <c r="C9" s="76"/>
      <c r="D9" s="76"/>
    </row>
    <row r="10" spans="1:4" ht="30.75" customHeight="1" x14ac:dyDescent="0.25">
      <c r="A10" s="147" t="s">
        <v>104</v>
      </c>
      <c r="B10" s="147"/>
      <c r="C10" s="147"/>
      <c r="D10" s="147"/>
    </row>
    <row r="11" spans="1:4" ht="29.25" customHeight="1" x14ac:dyDescent="0.25">
      <c r="A11" s="145" t="s">
        <v>105</v>
      </c>
      <c r="B11" s="145"/>
      <c r="C11" s="145"/>
      <c r="D11" s="145"/>
    </row>
    <row r="12" spans="1:4" ht="31.5" x14ac:dyDescent="0.25">
      <c r="A12" s="67" t="s">
        <v>97</v>
      </c>
      <c r="B12" s="68" t="s">
        <v>98</v>
      </c>
      <c r="C12" s="68" t="s">
        <v>99</v>
      </c>
      <c r="D12" s="68" t="s">
        <v>100</v>
      </c>
    </row>
    <row r="13" spans="1:4" x14ac:dyDescent="0.25">
      <c r="A13" s="69" t="s">
        <v>101</v>
      </c>
      <c r="B13" s="70">
        <v>42</v>
      </c>
      <c r="C13" s="70">
        <v>49</v>
      </c>
      <c r="D13" s="70">
        <v>56</v>
      </c>
    </row>
    <row r="14" spans="1:4" s="74" customFormat="1" x14ac:dyDescent="0.25">
      <c r="A14" s="72" t="s">
        <v>102</v>
      </c>
      <c r="B14" s="73">
        <v>31</v>
      </c>
      <c r="C14" s="73">
        <v>36</v>
      </c>
      <c r="D14" s="73">
        <v>42</v>
      </c>
    </row>
    <row r="15" spans="1:4" s="74" customFormat="1" x14ac:dyDescent="0.25">
      <c r="A15" s="72" t="s">
        <v>103</v>
      </c>
      <c r="B15" s="73">
        <f>B13+B14</f>
        <v>73</v>
      </c>
      <c r="C15" s="73">
        <f>C13+C14</f>
        <v>85</v>
      </c>
      <c r="D15" s="73">
        <f>D13+D14</f>
        <v>98</v>
      </c>
    </row>
    <row r="16" spans="1:4" x14ac:dyDescent="0.25">
      <c r="A16" s="75"/>
      <c r="B16" s="76"/>
      <c r="C16" s="76"/>
      <c r="D16" s="76"/>
    </row>
    <row r="17" spans="1:4" ht="15.75" customHeight="1" x14ac:dyDescent="0.25">
      <c r="A17" s="147" t="s">
        <v>106</v>
      </c>
      <c r="B17" s="147"/>
      <c r="C17" s="147"/>
      <c r="D17" s="147"/>
    </row>
    <row r="18" spans="1:4" ht="45.75" customHeight="1" x14ac:dyDescent="0.25">
      <c r="A18" s="145" t="s">
        <v>107</v>
      </c>
      <c r="B18" s="145"/>
      <c r="C18" s="145"/>
      <c r="D18" s="145"/>
    </row>
    <row r="19" spans="1:4" ht="31.5" x14ac:dyDescent="0.25">
      <c r="A19" s="67" t="s">
        <v>97</v>
      </c>
      <c r="B19" s="68" t="s">
        <v>98</v>
      </c>
      <c r="C19" s="68" t="s">
        <v>99</v>
      </c>
      <c r="D19" s="68" t="s">
        <v>100</v>
      </c>
    </row>
    <row r="20" spans="1:4" x14ac:dyDescent="0.25">
      <c r="A20" s="69" t="s">
        <v>101</v>
      </c>
      <c r="B20" s="70">
        <v>35</v>
      </c>
      <c r="C20" s="70">
        <v>42</v>
      </c>
      <c r="D20" s="70">
        <v>49</v>
      </c>
    </row>
    <row r="21" spans="1:4" s="74" customFormat="1" x14ac:dyDescent="0.25">
      <c r="A21" s="72" t="s">
        <v>102</v>
      </c>
      <c r="B21" s="73">
        <v>26</v>
      </c>
      <c r="C21" s="73">
        <v>31</v>
      </c>
      <c r="D21" s="73">
        <v>36</v>
      </c>
    </row>
    <row r="22" spans="1:4" x14ac:dyDescent="0.25">
      <c r="A22" s="72" t="s">
        <v>103</v>
      </c>
      <c r="B22" s="73">
        <f>B20+B21</f>
        <v>61</v>
      </c>
      <c r="C22" s="73">
        <f>C20+C21</f>
        <v>73</v>
      </c>
      <c r="D22" s="73">
        <f>D20+D21</f>
        <v>85</v>
      </c>
    </row>
    <row r="23" spans="1:4" x14ac:dyDescent="0.25">
      <c r="A23" s="66"/>
    </row>
    <row r="24" spans="1:4" ht="45.75" customHeight="1" x14ac:dyDescent="0.25">
      <c r="A24" s="145" t="s">
        <v>108</v>
      </c>
      <c r="B24" s="145"/>
      <c r="C24" s="145"/>
      <c r="D24" s="145"/>
    </row>
    <row r="25" spans="1:4" ht="31.5" x14ac:dyDescent="0.25">
      <c r="A25" s="67" t="s">
        <v>97</v>
      </c>
      <c r="B25" s="68" t="s">
        <v>109</v>
      </c>
      <c r="C25" s="77" t="s">
        <v>110</v>
      </c>
    </row>
    <row r="26" spans="1:4" x14ac:dyDescent="0.25">
      <c r="A26" s="69" t="s">
        <v>101</v>
      </c>
      <c r="B26" s="70">
        <v>18</v>
      </c>
      <c r="C26" s="70">
        <v>25</v>
      </c>
      <c r="D26" s="78"/>
    </row>
    <row r="27" spans="1:4" s="74" customFormat="1" x14ac:dyDescent="0.25">
      <c r="A27" s="72" t="s">
        <v>102</v>
      </c>
      <c r="B27" s="73">
        <v>13</v>
      </c>
      <c r="C27" s="73">
        <v>18</v>
      </c>
    </row>
    <row r="28" spans="1:4" x14ac:dyDescent="0.25">
      <c r="A28" s="72" t="s">
        <v>103</v>
      </c>
      <c r="B28" s="73">
        <f>B26+B27</f>
        <v>31</v>
      </c>
      <c r="C28" s="73">
        <f>C26+C27</f>
        <v>43</v>
      </c>
      <c r="D28" s="76"/>
    </row>
  </sheetData>
  <mergeCells count="7">
    <mergeCell ref="A24:D24"/>
    <mergeCell ref="A1:D1"/>
    <mergeCell ref="A3:D3"/>
    <mergeCell ref="A10:D10"/>
    <mergeCell ref="A11:D11"/>
    <mergeCell ref="A17:D17"/>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Metodo</cp:lastModifiedBy>
  <cp:lastPrinted>2019-01-25T11:13:00Z</cp:lastPrinted>
  <dcterms:created xsi:type="dcterms:W3CDTF">2018-04-26T16:04:39Z</dcterms:created>
  <dcterms:modified xsi:type="dcterms:W3CDTF">2019-01-25T11:13:11Z</dcterms:modified>
</cp:coreProperties>
</file>