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GDAN\Desktop\"/>
    </mc:Choice>
  </mc:AlternateContent>
  <bookViews>
    <workbookView xWindow="0" yWindow="0" windowWidth="20490" windowHeight="7755" tabRatio="500"/>
  </bookViews>
  <sheets>
    <sheet name="Buget Plan de afaceri_106932" sheetId="1" r:id="rId1"/>
    <sheet name="Model - Buget Plan de afaceri" sheetId="2" r:id="rId2"/>
    <sheet name="Cheltuieli Eligibile" sheetId="3" r:id="rId3"/>
    <sheet name="Plafon Salarii" sheetId="4" r:id="rId4"/>
  </sheet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28" i="4" l="1"/>
  <c r="B28" i="4"/>
  <c r="D22" i="4"/>
  <c r="C22" i="4"/>
  <c r="B22" i="4"/>
  <c r="D15" i="4"/>
  <c r="C15" i="4"/>
  <c r="B15" i="4"/>
  <c r="D8" i="4"/>
  <c r="C8" i="4"/>
  <c r="B8" i="4"/>
  <c r="E34" i="2"/>
  <c r="L32" i="2"/>
  <c r="W31" i="2"/>
  <c r="V31" i="2"/>
  <c r="U31" i="2"/>
  <c r="T31" i="2"/>
  <c r="S31" i="2"/>
  <c r="R31" i="2"/>
  <c r="Q31" i="2"/>
  <c r="P31" i="2"/>
  <c r="O31" i="2"/>
  <c r="N31" i="2"/>
  <c r="M31" i="2"/>
  <c r="L31" i="2"/>
  <c r="K30" i="2"/>
  <c r="J30" i="2"/>
  <c r="K29" i="2"/>
  <c r="J29" i="2"/>
  <c r="K28" i="2"/>
  <c r="J28" i="2"/>
  <c r="K27" i="2"/>
  <c r="J27" i="2"/>
  <c r="K26" i="2"/>
  <c r="J26" i="2"/>
  <c r="K25" i="2"/>
  <c r="J25" i="2"/>
  <c r="K24" i="2"/>
  <c r="J24" i="2"/>
  <c r="K23" i="2"/>
  <c r="K31" i="2" s="1"/>
  <c r="J23" i="2"/>
  <c r="K22" i="2"/>
  <c r="X22" i="2" s="1"/>
  <c r="J22" i="2"/>
  <c r="I22" i="2"/>
  <c r="K21" i="2"/>
  <c r="X21" i="2" s="1"/>
  <c r="J21" i="2"/>
  <c r="J31" i="2" s="1"/>
  <c r="I21" i="2"/>
  <c r="L19" i="2"/>
  <c r="K18" i="2"/>
  <c r="J18" i="2"/>
  <c r="K17" i="2"/>
  <c r="J17" i="2"/>
  <c r="K16" i="2"/>
  <c r="J16" i="2"/>
  <c r="K15" i="2"/>
  <c r="J15" i="2"/>
  <c r="V14" i="2"/>
  <c r="U14" i="2"/>
  <c r="R14" i="2"/>
  <c r="Q14" i="2"/>
  <c r="K14" i="2"/>
  <c r="J14" i="2"/>
  <c r="I14" i="2"/>
  <c r="X14" i="2" s="1"/>
  <c r="J13" i="2"/>
  <c r="I13" i="2"/>
  <c r="U13" i="2" s="1"/>
  <c r="U12" i="2"/>
  <c r="Q12" i="2"/>
  <c r="M12" i="2"/>
  <c r="J12" i="2"/>
  <c r="I12" i="2"/>
  <c r="X12" i="2" s="1"/>
  <c r="X11" i="2"/>
  <c r="W11" i="2"/>
  <c r="U11" i="2"/>
  <c r="T11" i="2"/>
  <c r="S11" i="2"/>
  <c r="Q11" i="2"/>
  <c r="P11" i="2"/>
  <c r="O11" i="2"/>
  <c r="M11" i="2"/>
  <c r="K11" i="2"/>
  <c r="J11" i="2"/>
  <c r="I11" i="2"/>
  <c r="V11" i="2" s="1"/>
  <c r="X10" i="2"/>
  <c r="W10" i="2"/>
  <c r="V10" i="2"/>
  <c r="U10" i="2"/>
  <c r="T10" i="2"/>
  <c r="S10" i="2"/>
  <c r="R10" i="2"/>
  <c r="Q10" i="2"/>
  <c r="P10" i="2"/>
  <c r="O10" i="2"/>
  <c r="N10" i="2"/>
  <c r="M10" i="2"/>
  <c r="K10" i="2"/>
  <c r="J10" i="2"/>
  <c r="X9" i="2"/>
  <c r="W9" i="2"/>
  <c r="V9" i="2"/>
  <c r="U9" i="2"/>
  <c r="T9" i="2"/>
  <c r="S9" i="2"/>
  <c r="R9" i="2"/>
  <c r="Q9" i="2"/>
  <c r="P9" i="2"/>
  <c r="O9" i="2"/>
  <c r="N9" i="2"/>
  <c r="M9" i="2"/>
  <c r="K9" i="2"/>
  <c r="J9" i="2"/>
  <c r="K8" i="2"/>
  <c r="M8" i="2" s="1"/>
  <c r="J8" i="2"/>
  <c r="I8" i="2"/>
  <c r="X7" i="2"/>
  <c r="W7" i="2"/>
  <c r="V7" i="2"/>
  <c r="U7" i="2"/>
  <c r="T7" i="2"/>
  <c r="S7" i="2"/>
  <c r="R7" i="2"/>
  <c r="Q7" i="2"/>
  <c r="P7" i="2"/>
  <c r="O7" i="2"/>
  <c r="N7" i="2"/>
  <c r="M7" i="2"/>
  <c r="K7" i="2"/>
  <c r="J7" i="2"/>
  <c r="X6" i="2"/>
  <c r="W6" i="2"/>
  <c r="V6" i="2"/>
  <c r="U6" i="2"/>
  <c r="T6" i="2"/>
  <c r="S6" i="2"/>
  <c r="R6" i="2"/>
  <c r="Q6" i="2"/>
  <c r="P6" i="2"/>
  <c r="O6" i="2"/>
  <c r="N6" i="2"/>
  <c r="M6" i="2"/>
  <c r="K6" i="2"/>
  <c r="J6" i="2"/>
  <c r="X5" i="2"/>
  <c r="W5" i="2"/>
  <c r="V5" i="2"/>
  <c r="U5" i="2"/>
  <c r="T5" i="2"/>
  <c r="S5" i="2"/>
  <c r="R5" i="2"/>
  <c r="Q5" i="2"/>
  <c r="P5" i="2"/>
  <c r="O5" i="2"/>
  <c r="N5" i="2"/>
  <c r="M5" i="2"/>
  <c r="K5" i="2"/>
  <c r="J5" i="2"/>
  <c r="J19" i="2" s="1"/>
  <c r="J32" i="2" s="1"/>
  <c r="X4" i="2"/>
  <c r="W4" i="2"/>
  <c r="V4" i="2"/>
  <c r="U4" i="2"/>
  <c r="U19" i="2" s="1"/>
  <c r="U32" i="2" s="1"/>
  <c r="T4" i="2"/>
  <c r="S4" i="2"/>
  <c r="R4" i="2"/>
  <c r="Q4" i="2"/>
  <c r="P4" i="2"/>
  <c r="O4" i="2"/>
  <c r="N4" i="2"/>
  <c r="M4" i="2"/>
  <c r="K4" i="2"/>
  <c r="J4" i="2"/>
  <c r="E25" i="1"/>
  <c r="T22" i="1"/>
  <c r="S22" i="1"/>
  <c r="R22" i="1"/>
  <c r="Q22" i="1"/>
  <c r="P22" i="1"/>
  <c r="O22" i="1"/>
  <c r="N22" i="1"/>
  <c r="M22" i="1"/>
  <c r="L22" i="1"/>
  <c r="K20" i="1"/>
  <c r="J20" i="1"/>
  <c r="J19" i="1"/>
  <c r="K19" i="1" s="1"/>
  <c r="K18" i="1"/>
  <c r="J18" i="1"/>
  <c r="J17" i="1"/>
  <c r="K17" i="1" s="1"/>
  <c r="K16" i="1"/>
  <c r="J16" i="1"/>
  <c r="H16" i="1"/>
  <c r="W15" i="1"/>
  <c r="W22" i="1" s="1"/>
  <c r="V15" i="1"/>
  <c r="V22" i="1" s="1"/>
  <c r="J15" i="1"/>
  <c r="K15" i="1" s="1"/>
  <c r="K22" i="1" s="1"/>
  <c r="I15" i="1"/>
  <c r="H15" i="1"/>
  <c r="L11" i="1"/>
  <c r="M11" i="1" s="1"/>
  <c r="N11" i="1" s="1"/>
  <c r="O11" i="1" s="1"/>
  <c r="P11" i="1" s="1"/>
  <c r="Q11" i="1" s="1"/>
  <c r="R11" i="1" s="1"/>
  <c r="S11" i="1" s="1"/>
  <c r="T11" i="1" s="1"/>
  <c r="U11" i="1" s="1"/>
  <c r="V11" i="1" s="1"/>
  <c r="W11" i="1" s="1"/>
  <c r="K11" i="1"/>
  <c r="J11" i="1"/>
  <c r="I11" i="1"/>
  <c r="K10" i="1"/>
  <c r="J10" i="1"/>
  <c r="I10" i="1"/>
  <c r="L10" i="1" s="1"/>
  <c r="M10" i="1" s="1"/>
  <c r="N10" i="1" s="1"/>
  <c r="O10" i="1" s="1"/>
  <c r="P10" i="1" s="1"/>
  <c r="Q10" i="1" s="1"/>
  <c r="R10" i="1" s="1"/>
  <c r="S10" i="1" s="1"/>
  <c r="T10" i="1" s="1"/>
  <c r="U10" i="1" s="1"/>
  <c r="T9" i="1"/>
  <c r="S9" i="1"/>
  <c r="R9" i="1"/>
  <c r="Q9" i="1"/>
  <c r="P9" i="1"/>
  <c r="O9" i="1"/>
  <c r="N9" i="1"/>
  <c r="M9" i="1"/>
  <c r="L9" i="1"/>
  <c r="J9" i="1"/>
  <c r="K9" i="1" s="1"/>
  <c r="T8" i="1"/>
  <c r="S8" i="1"/>
  <c r="R8" i="1"/>
  <c r="Q8" i="1"/>
  <c r="P8" i="1"/>
  <c r="O8" i="1"/>
  <c r="N8" i="1"/>
  <c r="M8" i="1"/>
  <c r="L8" i="1"/>
  <c r="J8" i="1"/>
  <c r="K8" i="1" s="1"/>
  <c r="T7" i="1"/>
  <c r="S7" i="1"/>
  <c r="R7" i="1"/>
  <c r="Q7" i="1"/>
  <c r="P7" i="1"/>
  <c r="O7" i="1"/>
  <c r="N7" i="1"/>
  <c r="M7" i="1"/>
  <c r="K7" i="1"/>
  <c r="J7" i="1"/>
  <c r="T6" i="1"/>
  <c r="S6" i="1"/>
  <c r="R6" i="1"/>
  <c r="Q6" i="1"/>
  <c r="P6" i="1"/>
  <c r="O6" i="1"/>
  <c r="N6" i="1"/>
  <c r="M6" i="1"/>
  <c r="J6" i="1"/>
  <c r="K6" i="1" s="1"/>
  <c r="K5" i="1"/>
  <c r="J5" i="1"/>
  <c r="H5" i="1"/>
  <c r="T4" i="1"/>
  <c r="S4" i="1"/>
  <c r="P4" i="1"/>
  <c r="O4" i="1"/>
  <c r="J4" i="1"/>
  <c r="K4" i="1" s="1"/>
  <c r="I4" i="1"/>
  <c r="U15" i="1" s="1"/>
  <c r="U22" i="1" s="1"/>
  <c r="H4" i="1"/>
  <c r="Q4" i="1" s="1"/>
  <c r="S13" i="1" l="1"/>
  <c r="S23" i="1" s="1"/>
  <c r="U13" i="1"/>
  <c r="U23" i="1" s="1"/>
  <c r="V10" i="1"/>
  <c r="K13" i="1"/>
  <c r="K23" i="1" s="1"/>
  <c r="M19" i="2"/>
  <c r="M32" i="2" s="1"/>
  <c r="V19" i="2"/>
  <c r="V32" i="2" s="1"/>
  <c r="T13" i="1"/>
  <c r="T23" i="1" s="1"/>
  <c r="L13" i="1"/>
  <c r="L23" i="1" s="1"/>
  <c r="O13" i="1"/>
  <c r="O23" i="1" s="1"/>
  <c r="Q13" i="1"/>
  <c r="Q23" i="1" s="1"/>
  <c r="P13" i="1"/>
  <c r="P23" i="1" s="1"/>
  <c r="X31" i="2"/>
  <c r="N13" i="2"/>
  <c r="J13" i="1"/>
  <c r="J22" i="1"/>
  <c r="R12" i="2"/>
  <c r="S13" i="2"/>
  <c r="W13" i="2"/>
  <c r="M4" i="1"/>
  <c r="M13" i="1" s="1"/>
  <c r="M23" i="1" s="1"/>
  <c r="N11" i="2"/>
  <c r="N19" i="2" s="1"/>
  <c r="N32" i="2" s="1"/>
  <c r="R11" i="2"/>
  <c r="O12" i="2"/>
  <c r="S12" i="2"/>
  <c r="S19" i="2" s="1"/>
  <c r="S32" i="2" s="1"/>
  <c r="W12" i="2"/>
  <c r="W19" i="2" s="1"/>
  <c r="W32" i="2" s="1"/>
  <c r="K13" i="2"/>
  <c r="P13" i="2"/>
  <c r="T13" i="2"/>
  <c r="X13" i="2"/>
  <c r="X19" i="2" s="1"/>
  <c r="X32" i="2" s="1"/>
  <c r="O14" i="2"/>
  <c r="S14" i="2"/>
  <c r="W14" i="2"/>
  <c r="R13" i="2"/>
  <c r="V13" i="2"/>
  <c r="N12" i="2"/>
  <c r="V12" i="2"/>
  <c r="O13" i="2"/>
  <c r="O19" i="2" s="1"/>
  <c r="O32" i="2" s="1"/>
  <c r="N4" i="1"/>
  <c r="N13" i="1" s="1"/>
  <c r="N23" i="1" s="1"/>
  <c r="R4" i="1"/>
  <c r="R13" i="1" s="1"/>
  <c r="R23" i="1" s="1"/>
  <c r="K12" i="2"/>
  <c r="K19" i="2" s="1"/>
  <c r="K32" i="2" s="1"/>
  <c r="P12" i="2"/>
  <c r="P19" i="2" s="1"/>
  <c r="P32" i="2" s="1"/>
  <c r="T12" i="2"/>
  <c r="T19" i="2" s="1"/>
  <c r="T32" i="2" s="1"/>
  <c r="M13" i="2"/>
  <c r="Q13" i="2"/>
  <c r="Q19" i="2" s="1"/>
  <c r="Q32" i="2" s="1"/>
  <c r="P14" i="2"/>
  <c r="T14" i="2"/>
  <c r="J23" i="1" l="1"/>
  <c r="R19" i="2"/>
  <c r="R32" i="2" s="1"/>
  <c r="V13" i="1"/>
  <c r="V23" i="1" s="1"/>
  <c r="W10" i="1"/>
  <c r="W13" i="1" s="1"/>
  <c r="W23" i="1" s="1"/>
</calcChain>
</file>

<file path=xl/sharedStrings.xml><?xml version="1.0" encoding="utf-8"?>
<sst xmlns="http://schemas.openxmlformats.org/spreadsheetml/2006/main" count="294" uniqueCount="137">
  <si>
    <t>Nr. Crt.</t>
  </si>
  <si>
    <t>Denumire Cheltuiala</t>
  </si>
  <si>
    <t>Descriere Cheltuiala</t>
  </si>
  <si>
    <t>Categorie cheltuiala</t>
  </si>
  <si>
    <t>Tip Cheltuiala</t>
  </si>
  <si>
    <t>Unitate de masura</t>
  </si>
  <si>
    <t>Cantitate</t>
  </si>
  <si>
    <t>Cost Unitar fara TVA</t>
  </si>
  <si>
    <t>TVA</t>
  </si>
  <si>
    <t>Total fara TVA</t>
  </si>
  <si>
    <t>Total cu TVA</t>
  </si>
  <si>
    <t>Grafic estimativ lunar - cheltuieli plan de afaceri</t>
  </si>
  <si>
    <t>L1</t>
  </si>
  <si>
    <t>L2</t>
  </si>
  <si>
    <t>L3</t>
  </si>
  <si>
    <t>L4</t>
  </si>
  <si>
    <t>L5</t>
  </si>
  <si>
    <t>L6</t>
  </si>
  <si>
    <t>L7</t>
  </si>
  <si>
    <t>L8</t>
  </si>
  <si>
    <t>L9</t>
  </si>
  <si>
    <t>L10</t>
  </si>
  <si>
    <t>L11</t>
  </si>
  <si>
    <t>L12</t>
  </si>
  <si>
    <t>TRANSA I</t>
  </si>
  <si>
    <t>Chirie auto</t>
  </si>
  <si>
    <t>4400lei *8 luni</t>
  </si>
  <si>
    <t>5. Cheltuieli cu închirierea de sedii (inclusiv depozite), spații pentru desfășurarea diverselor activițăți ale întreprinderii, echipamente, vehicule, diverse bunuri</t>
  </si>
  <si>
    <t>Ch. Fixa</t>
  </si>
  <si>
    <t>Luni</t>
  </si>
  <si>
    <t>Asigurare Auto</t>
  </si>
  <si>
    <t>150 Euro/luna *4.7lei/euro * 8 luni</t>
  </si>
  <si>
    <t>2.4. Taxe şi asigurări de călătorie și asigurări medicale aferente deplasării</t>
  </si>
  <si>
    <t>Salariu Net Sofer</t>
  </si>
  <si>
    <t>2515lei/luna * 8 luni</t>
  </si>
  <si>
    <t>1.1. Cheltuieli salariale</t>
  </si>
  <si>
    <t>Taxe aferente salariului net Sofer</t>
  </si>
  <si>
    <t>1882lei/luna * 8 luni</t>
  </si>
  <si>
    <t>1.3. Contribuţii sociale aferente cheltuielilor salariale şi cheltuielilor asimilate acestora (contribuţii angajaţi şi angajatori)</t>
  </si>
  <si>
    <t>Salariu Net Agent Vanzari</t>
  </si>
  <si>
    <t>1552 lei/luna *9 luni</t>
  </si>
  <si>
    <t>Taxe aferente salariului net Agent vanzari</t>
  </si>
  <si>
    <t>1107 lei/luna *9 luni</t>
  </si>
  <si>
    <t>Cheltuieli contabile</t>
  </si>
  <si>
    <t>270 lei fara TVA /luna * 12 luni</t>
  </si>
  <si>
    <t>12. Cheltuieli financiare şi juridice (notariale) aferente funcţionării întreprinderilor</t>
  </si>
  <si>
    <t>Utilitati (tel, internet, etc)</t>
  </si>
  <si>
    <t>500 lei/luna</t>
  </si>
  <si>
    <t>7. Utilităţi aferente funcţionării întreprinderilor</t>
  </si>
  <si>
    <t>Buget Total Plan de Afaceri - TRANSA I</t>
  </si>
  <si>
    <t>TRANSA II</t>
  </si>
  <si>
    <t>4400lei * 3 luni</t>
  </si>
  <si>
    <t>150 Euro/luna *4.7lei/euro * 3 luni</t>
  </si>
  <si>
    <t>2515lei/luna * 3 luni</t>
  </si>
  <si>
    <t>1882lei/luna * 3 luni</t>
  </si>
  <si>
    <t>1552 lei/luna *3 luni</t>
  </si>
  <si>
    <t>1107 lei/luna *3 luni</t>
  </si>
  <si>
    <t>Buget Total Plan de Afaceri - TRANSA II</t>
  </si>
  <si>
    <t>Buget Total Plan de Afaceri</t>
  </si>
  <si>
    <t>Buget Maxim Plan de afaceri</t>
  </si>
  <si>
    <t>lei</t>
  </si>
  <si>
    <r>
      <rPr>
        <b/>
        <sz val="11"/>
        <color rgb="FF000000"/>
        <rFont val="Trebuchet MS"/>
      </rPr>
      <t>Transa I -</t>
    </r>
    <r>
      <rPr>
        <sz val="11"/>
        <color rgb="FF000000"/>
        <rFont val="Trebuchet MS"/>
      </rPr>
      <t xml:space="preserve"> max. 75% din valoarea ajutorului de minimis, aprobat pe baza planului de afaceri selectat castigator, prevazut in contractul de subventie. </t>
    </r>
  </si>
  <si>
    <r>
      <rPr>
        <b/>
        <sz val="11"/>
        <color rgb="FF000000"/>
        <rFont val="Trebuchet MS"/>
      </rPr>
      <t xml:space="preserve">Transa II </t>
    </r>
    <r>
      <rPr>
        <sz val="11"/>
        <color rgb="FF000000"/>
        <rFont val="Trebuchet MS"/>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</si>
  <si>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Contributie Proprie</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</si>
  <si>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</si>
  <si>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</si>
  <si>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</si>
  <si>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</si>
  <si>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</si>
  <si>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</si>
  <si>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</si>
  <si>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</si>
  <si>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4. Cheltuieli cu achiziția de active fixe corporale (altele decât terenuri și imobile), obiecte de inventar, materii prime și materiale, inclusiv materiale consumabile, alte cheltuieli pentru investiţii necesare funcţionării întreprinderilor</t>
  </si>
  <si>
    <t>buc</t>
  </si>
  <si>
    <t>Chirie sediu implementare activitati</t>
  </si>
  <si>
    <t>Durata 12 luni</t>
  </si>
  <si>
    <t>Asigurari bunuri</t>
  </si>
  <si>
    <t>Durata asigurare 12 luni</t>
  </si>
  <si>
    <t>Utlitati</t>
  </si>
  <si>
    <t>Electricitate 12 luni</t>
  </si>
  <si>
    <t>Ch. Variabila</t>
  </si>
  <si>
    <t>Caldura 12 luni</t>
  </si>
  <si>
    <t>Servicii contabilitate</t>
  </si>
  <si>
    <t>Contract 12 luni</t>
  </si>
  <si>
    <t>3. Cheltuieli aferente diverselor achiziţii de servicii specializate, pentru care beneficiarul ajutorului de minimis nu are expertiza necesară</t>
  </si>
  <si>
    <t>Materiale Consumabile</t>
  </si>
  <si>
    <t>Hartie, Tonner imprimanta</t>
  </si>
  <si>
    <t xml:space="preserve">Consultanta Vanzari-Marketing </t>
  </si>
  <si>
    <t>Durata 1 luna</t>
  </si>
  <si>
    <t>CHELTUIELI ELIGIBILE PLAN DE AFACERI ROMANIA START-UP PLUS</t>
  </si>
  <si>
    <t>CHELTUIELI DIRECTE</t>
  </si>
  <si>
    <t>1. Cheltuieli cu salariile personalului nou-angajat</t>
  </si>
  <si>
    <t>1.2. Onorarii / venituri asimilate salariilor pentru experți proprii/ cooptați</t>
  </si>
  <si>
    <t>2. Cheltuieli cu deplasarea personalului întreprinderilor nou-înfiinţate:</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</si>
  <si>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</si>
  <si>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</si>
  <si>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</si>
  <si>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6. Cheltuieli de leasing fără achiziție (leasing operațional) aferente funcţionării întreprinderilor (rate de leasing operațional plătite de întreprindere pentru: echipamente, vehicule, diverse bunuri mobile și imobile)</t>
  </si>
  <si>
    <t>8. Servicii de administrare a clădirilor aferente funcţionării întreprinderilor</t>
  </si>
  <si>
    <t>9. Servicii de întreţinere şi reparare de echipamente şi mijloace de transport aferente funcţionării întreprinderilor</t>
  </si>
  <si>
    <t>10. Arhivare de documente aferente funcţionării întreprinderilor</t>
  </si>
  <si>
    <t>11. Amortizare de active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</si>
  <si>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</si>
  <si>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</si>
  <si>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</si>
  <si>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</si>
  <si>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</si>
  <si>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</si>
  <si>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15.4. Concesiuni, brevete, licenţe, mărci comerciale, drepturi şi active similare</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</si>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</sst>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
    <numFmt numFmtId="165" formatCode="#,##0\ [$lei-418]"/>
  </numFmts>
  <fonts count="17" x14ac:knownFonts="1">
    <font>
      <sz val="11"/>
      <color rgb="FF000000"/>
      <name val="Calibri"/>
    </font>
    <font>
      <sz val="12"/>
      <color rgb="FF000000"/>
      <name val="Calibri"/>
    </font>
    <font>
      <b/>
      <sz val="10"/>
      <color rgb="FF000000"/>
      <name val="Calibri"/>
    </font>
    <font>
      <b/>
      <sz val="11"/>
      <color rgb="FF000000"/>
      <name val="Trebuchet MS"/>
    </font>
    <font>
      <b/>
      <sz val="11"/>
      <name val="Trebuchet MS"/>
    </font>
    <font>
      <b/>
      <sz val="12"/>
      <color rgb="FF000000"/>
      <name val="Trebuchet MS"/>
    </font>
    <font>
      <sz val="11"/>
      <color rgb="FF000000"/>
      <name val="Trebuchet MS"/>
    </font>
    <font>
      <sz val="11"/>
      <name val="Trebuchet MS"/>
    </font>
    <font>
      <b/>
      <sz val="12"/>
      <name val="Trebuchet MS"/>
    </font>
    <font>
      <b/>
      <sz val="11"/>
      <color rgb="FFFF0000"/>
      <name val="Trebuchet MS"/>
    </font>
    <font>
      <b/>
      <sz val="11"/>
      <color rgb="FF000000"/>
      <name val="Calibri"/>
    </font>
    <font>
      <b/>
      <sz val="14"/>
      <name val="Calibri"/>
    </font>
    <font>
      <b/>
      <sz val="12"/>
      <color rgb="FF000000"/>
      <name val="Calibri"/>
    </font>
    <font>
      <b/>
      <sz val="12"/>
      <color rgb="FFFF0000"/>
      <name val="Calibri"/>
    </font>
    <font>
      <b/>
      <sz val="12"/>
      <name val="Calibri"/>
    </font>
    <font>
      <sz val="12"/>
      <name val="Calibri"/>
    </font>
    <font>
      <sz val="12"/>
      <color rgb="FFFF0000"/>
      <name val="Calibri"/>
    </font>
  </fonts>
  <fills count="10">
    <fill>
      <patternFill patternType="none"/>
    </fill>
    <fill>
      <patternFill patternType="gray125"/>
    </fill>
    <fill>
      <patternFill patternType="solid">
        <fgColor rgb="FFDDDDDD"/>
        <bgColor rgb="FFD9D9D9"/>
      </patternFill>
    </fill>
    <fill>
      <patternFill patternType="solid">
        <fgColor rgb="FFDCE6F2"/>
        <bgColor rgb="FFDBEEF4"/>
      </patternFill>
    </fill>
    <fill>
      <patternFill patternType="solid">
        <fgColor rgb="FFB7DEE8"/>
        <bgColor rgb="FFD9D9D9"/>
      </patternFill>
    </fill>
    <fill>
      <patternFill patternType="solid">
        <fgColor rgb="FFF2F2F2"/>
        <bgColor rgb="FFFDEADA"/>
      </patternFill>
    </fill>
    <fill>
      <patternFill patternType="solid">
        <fgColor rgb="FFFDEADA"/>
        <bgColor rgb="FFF2F2F2"/>
      </patternFill>
    </fill>
    <fill>
      <patternFill patternType="solid">
        <fgColor rgb="FFD9D9D9"/>
        <bgColor rgb="FFDDDDDD"/>
      </patternFill>
    </fill>
    <fill>
      <patternFill patternType="solid">
        <fgColor rgb="FFE6E0EC"/>
        <bgColor rgb="FFDDDDDD"/>
      </patternFill>
    </fill>
    <fill>
      <patternFill patternType="solid">
        <fgColor rgb="FFDBEEF4"/>
        <bgColor rgb="FFDCE6F2"/>
      </patternFill>
    </fill>
  </fills>
  <borders count="4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s>
  <cellStyleXfs count="2">
    <xf numFmtId="0" fontId="0" fillId="0" borderId="0"/>
    <xf numFmtId="0" fontId="2" fillId="2" borderId="0" applyBorder="0" applyProtection="0"/>
  </cellStyleXfs>
  <cellXfs count="147">
    <xf numFmtId="0" fontId="0" fillId="0" borderId="0" xfId="0"/>
    <xf numFmtId="0" fontId="12" fillId="0" borderId="0" xfId="0" applyFont="1" applyBorder="1" applyAlignment="1">
      <alignment horizontal="left" wrapText="1"/>
    </xf>
    <xf numFmtId="0" fontId="11" fillId="0" borderId="0" xfId="0" applyFont="1" applyBorder="1" applyAlignment="1">
      <alignment horizontal="center" wrapText="1"/>
    </xf>
    <xf numFmtId="0" fontId="6" fillId="0" borderId="31" xfId="0" applyFont="1" applyBorder="1" applyAlignment="1">
      <alignment horizontal="left" vertical="center" wrapText="1"/>
    </xf>
    <xf numFmtId="0" fontId="6" fillId="0" borderId="14" xfId="0" applyFont="1" applyBorder="1" applyAlignment="1">
      <alignment horizontal="left" vertical="center" wrapText="1"/>
    </xf>
    <xf numFmtId="0" fontId="6" fillId="0" borderId="38" xfId="0" applyFont="1" applyBorder="1" applyAlignment="1">
      <alignment vertical="center" wrapText="1"/>
    </xf>
    <xf numFmtId="0" fontId="3" fillId="0" borderId="41" xfId="0" applyFont="1" applyBorder="1" applyAlignment="1">
      <alignment horizontal="center" vertical="center" textRotation="255" wrapText="1"/>
    </xf>
    <xf numFmtId="0" fontId="3" fillId="0" borderId="41" xfId="0" applyFont="1" applyBorder="1" applyAlignment="1">
      <alignment horizontal="center" vertical="center"/>
    </xf>
    <xf numFmtId="0" fontId="3" fillId="6" borderId="5" xfId="0" applyFont="1" applyFill="1" applyBorder="1" applyAlignment="1">
      <alignment horizontal="center" wrapText="1"/>
    </xf>
    <xf numFmtId="0" fontId="3" fillId="9" borderId="10" xfId="0" applyFont="1" applyFill="1" applyBorder="1" applyAlignment="1">
      <alignment horizontal="center" vertical="center" wrapText="1"/>
    </xf>
    <xf numFmtId="0" fontId="3" fillId="3" borderId="4" xfId="0" applyFont="1" applyFill="1" applyBorder="1" applyAlignment="1">
      <alignment horizont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0" xfId="0" applyFont="1" applyBorder="1" applyAlignment="1">
      <alignment horizontal="left"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6" fillId="4" borderId="10" xfId="0" applyFont="1" applyFill="1" applyBorder="1"/>
    <xf numFmtId="0" fontId="6" fillId="4" borderId="11" xfId="0" applyFont="1" applyFill="1" applyBorder="1"/>
    <xf numFmtId="0" fontId="6" fillId="4" borderId="12" xfId="0" applyFont="1" applyFill="1" applyBorder="1"/>
    <xf numFmtId="0" fontId="6" fillId="0" borderId="13" xfId="0"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4" fontId="7" fillId="0" borderId="15" xfId="0" applyNumberFormat="1" applyFont="1" applyBorder="1" applyAlignment="1">
      <alignment horizontal="center" vertical="center" wrapText="1"/>
    </xf>
    <xf numFmtId="4" fontId="7" fillId="0" borderId="16" xfId="0" applyNumberFormat="1" applyFont="1" applyBorder="1" applyAlignment="1">
      <alignment horizontal="center" vertical="center" wrapText="1"/>
    </xf>
    <xf numFmtId="4" fontId="7" fillId="0" borderId="16" xfId="0" applyNumberFormat="1" applyFont="1" applyBorder="1" applyAlignment="1">
      <alignment horizontal="right" vertical="center" wrapText="1"/>
    </xf>
    <xf numFmtId="4" fontId="7" fillId="0" borderId="17" xfId="0" applyNumberFormat="1" applyFont="1" applyBorder="1" applyAlignment="1">
      <alignment horizontal="right" vertical="center" wrapText="1"/>
    </xf>
    <xf numFmtId="164" fontId="6" fillId="0" borderId="18" xfId="0" applyNumberFormat="1" applyFont="1" applyBorder="1" applyAlignment="1">
      <alignment vertical="center"/>
    </xf>
    <xf numFmtId="0" fontId="6" fillId="0" borderId="16" xfId="0" applyFont="1" applyBorder="1" applyAlignment="1">
      <alignment vertical="center"/>
    </xf>
    <xf numFmtId="0" fontId="6" fillId="0" borderId="19" xfId="0" applyFont="1" applyBorder="1" applyAlignment="1">
      <alignment vertical="center"/>
    </xf>
    <xf numFmtId="164" fontId="6" fillId="0" borderId="18" xfId="0" applyNumberFormat="1" applyFont="1" applyBorder="1"/>
    <xf numFmtId="4" fontId="6" fillId="0" borderId="16" xfId="0" applyNumberFormat="1" applyFont="1" applyBorder="1" applyAlignment="1">
      <alignment vertical="center"/>
    </xf>
    <xf numFmtId="0" fontId="6" fillId="0" borderId="16" xfId="0" applyFont="1" applyBorder="1"/>
    <xf numFmtId="0" fontId="6" fillId="0" borderId="19" xfId="0" applyFont="1" applyBorder="1"/>
    <xf numFmtId="0" fontId="6" fillId="0" borderId="20" xfId="0" applyFont="1" applyBorder="1" applyAlignment="1">
      <alignment vertical="center"/>
    </xf>
    <xf numFmtId="164" fontId="6" fillId="0" borderId="13" xfId="0" applyNumberFormat="1" applyFont="1" applyBorder="1" applyAlignment="1">
      <alignment vertical="center"/>
    </xf>
    <xf numFmtId="164" fontId="6" fillId="0" borderId="16" xfId="0" applyNumberFormat="1" applyFont="1" applyBorder="1" applyAlignment="1">
      <alignment vertical="center"/>
    </xf>
    <xf numFmtId="164" fontId="6" fillId="0" borderId="20" xfId="0" applyNumberFormat="1" applyFont="1" applyBorder="1" applyAlignment="1">
      <alignment vertical="center"/>
    </xf>
    <xf numFmtId="0" fontId="6" fillId="0" borderId="0" xfId="0" applyFont="1" applyBorder="1"/>
    <xf numFmtId="0" fontId="6" fillId="0" borderId="5" xfId="0" applyFont="1" applyBorder="1"/>
    <xf numFmtId="0" fontId="6" fillId="0" borderId="6" xfId="0" applyFont="1" applyBorder="1"/>
    <xf numFmtId="0" fontId="6" fillId="0" borderId="7" xfId="0" applyFont="1" applyBorder="1"/>
    <xf numFmtId="0" fontId="5" fillId="5" borderId="21" xfId="0" applyFont="1" applyFill="1" applyBorder="1" applyAlignment="1">
      <alignment horizontal="center"/>
    </xf>
    <xf numFmtId="0" fontId="5" fillId="5" borderId="22" xfId="0" applyFont="1" applyFill="1" applyBorder="1" applyAlignment="1">
      <alignment horizontal="center"/>
    </xf>
    <xf numFmtId="4" fontId="8" fillId="5" borderId="2" xfId="0" applyNumberFormat="1" applyFont="1" applyFill="1" applyBorder="1"/>
    <xf numFmtId="4" fontId="8" fillId="5" borderId="23" xfId="0" applyNumberFormat="1" applyFont="1" applyFill="1" applyBorder="1"/>
    <xf numFmtId="4" fontId="8" fillId="5" borderId="1" xfId="0" applyNumberFormat="1" applyFont="1" applyFill="1" applyBorder="1"/>
    <xf numFmtId="4" fontId="8" fillId="5" borderId="24" xfId="0" applyNumberFormat="1" applyFont="1" applyFill="1" applyBorder="1"/>
    <xf numFmtId="0" fontId="5" fillId="6" borderId="25" xfId="0" applyFont="1" applyFill="1" applyBorder="1" applyAlignment="1">
      <alignment horizontal="left" vertical="center"/>
    </xf>
    <xf numFmtId="0" fontId="5" fillId="6" borderId="26" xfId="0" applyFont="1" applyFill="1" applyBorder="1" applyAlignment="1">
      <alignment horizontal="left" vertical="center"/>
    </xf>
    <xf numFmtId="0" fontId="6" fillId="6" borderId="27" xfId="0" applyFont="1" applyFill="1" applyBorder="1"/>
    <xf numFmtId="0" fontId="6" fillId="6" borderId="28" xfId="0" applyFont="1" applyFill="1" applyBorder="1"/>
    <xf numFmtId="0" fontId="6" fillId="6" borderId="29" xfId="0" applyFont="1" applyFill="1" applyBorder="1"/>
    <xf numFmtId="0" fontId="6" fillId="0" borderId="16" xfId="0" applyFont="1" applyBorder="1" applyAlignment="1">
      <alignment horizontal="left" vertical="center" wrapText="1"/>
    </xf>
    <xf numFmtId="0" fontId="0" fillId="0" borderId="13" xfId="0" applyBorder="1"/>
    <xf numFmtId="0" fontId="0" fillId="0" borderId="16" xfId="0" applyBorder="1"/>
    <xf numFmtId="164" fontId="6" fillId="0" borderId="16" xfId="0" applyNumberFormat="1" applyFont="1" applyBorder="1"/>
    <xf numFmtId="0" fontId="6" fillId="0" borderId="30" xfId="0" applyFont="1" applyBorder="1" applyAlignment="1">
      <alignment horizontal="center" vertical="center"/>
    </xf>
    <xf numFmtId="0" fontId="6" fillId="0" borderId="31" xfId="0" applyFont="1" applyBorder="1" applyAlignment="1">
      <alignment horizontal="left" vertical="center"/>
    </xf>
    <xf numFmtId="0" fontId="6" fillId="0" borderId="32" xfId="0" applyFont="1" applyBorder="1" applyAlignment="1">
      <alignment horizontal="left" vertical="center" wrapText="1"/>
    </xf>
    <xf numFmtId="4" fontId="7" fillId="0" borderId="32"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6" xfId="0" applyNumberFormat="1" applyFont="1" applyBorder="1" applyAlignment="1">
      <alignment horizontal="right" vertical="center" wrapText="1"/>
    </xf>
    <xf numFmtId="4" fontId="7" fillId="0" borderId="33" xfId="0" applyNumberFormat="1" applyFont="1" applyBorder="1" applyAlignment="1">
      <alignment horizontal="right" vertical="center" wrapText="1"/>
    </xf>
    <xf numFmtId="0" fontId="5" fillId="5" borderId="24" xfId="0" applyFont="1" applyFill="1" applyBorder="1" applyAlignment="1">
      <alignment horizontal="center"/>
    </xf>
    <xf numFmtId="0" fontId="5" fillId="7" borderId="21" xfId="0" applyFont="1" applyFill="1" applyBorder="1" applyAlignment="1">
      <alignment horizontal="center"/>
    </xf>
    <xf numFmtId="0" fontId="5" fillId="7" borderId="22" xfId="0" applyFont="1" applyFill="1" applyBorder="1" applyAlignment="1">
      <alignment horizontal="center"/>
    </xf>
    <xf numFmtId="0" fontId="5" fillId="7" borderId="24" xfId="0" applyFont="1" applyFill="1" applyBorder="1" applyAlignment="1">
      <alignment horizontal="center"/>
    </xf>
    <xf numFmtId="4" fontId="8" fillId="7" borderId="1" xfId="0" applyNumberFormat="1" applyFont="1" applyFill="1" applyBorder="1"/>
    <xf numFmtId="4" fontId="8" fillId="7" borderId="23" xfId="0" applyNumberFormat="1" applyFont="1" applyFill="1" applyBorder="1"/>
    <xf numFmtId="4" fontId="8" fillId="7" borderId="24" xfId="0" applyNumberFormat="1" applyFont="1" applyFill="1" applyBorder="1"/>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xf>
    <xf numFmtId="0" fontId="5" fillId="8" borderId="23" xfId="0" applyFont="1" applyFill="1" applyBorder="1" applyAlignment="1">
      <alignment horizontal="center" vertical="center"/>
    </xf>
    <xf numFmtId="3" fontId="8" fillId="8" borderId="2" xfId="0" applyNumberFormat="1" applyFont="1" applyFill="1" applyBorder="1" applyAlignment="1">
      <alignment horizontal="center" vertical="center"/>
    </xf>
    <xf numFmtId="49" fontId="8" fillId="8" borderId="3" xfId="0" applyNumberFormat="1" applyFont="1" applyFill="1" applyBorder="1" applyAlignment="1">
      <alignment horizontal="center" vertical="center"/>
    </xf>
    <xf numFmtId="3" fontId="8" fillId="9" borderId="15" xfId="0" applyNumberFormat="1" applyFont="1" applyFill="1" applyBorder="1" applyAlignment="1">
      <alignment horizontal="center" vertical="center"/>
    </xf>
    <xf numFmtId="49" fontId="8" fillId="9" borderId="34" xfId="0" applyNumberFormat="1" applyFont="1" applyFill="1" applyBorder="1" applyAlignment="1">
      <alignment horizontal="center" vertical="center"/>
    </xf>
    <xf numFmtId="3" fontId="8" fillId="6" borderId="6" xfId="0" applyNumberFormat="1" applyFont="1" applyFill="1" applyBorder="1" applyAlignment="1">
      <alignment horizontal="center" vertical="center"/>
    </xf>
    <xf numFmtId="49" fontId="8" fillId="6" borderId="7" xfId="0" applyNumberFormat="1" applyFont="1" applyFill="1" applyBorder="1" applyAlignment="1">
      <alignment horizontal="center" vertical="center"/>
    </xf>
    <xf numFmtId="0" fontId="3" fillId="3" borderId="27"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0" borderId="14" xfId="0" applyFont="1" applyBorder="1"/>
    <xf numFmtId="0" fontId="6" fillId="0" borderId="15" xfId="0" applyFont="1" applyBorder="1" applyAlignment="1">
      <alignment wrapText="1"/>
    </xf>
    <xf numFmtId="0" fontId="6" fillId="0" borderId="17" xfId="0" applyFont="1" applyBorder="1"/>
    <xf numFmtId="4" fontId="6" fillId="0" borderId="13" xfId="0" applyNumberFormat="1" applyFont="1" applyBorder="1"/>
    <xf numFmtId="4" fontId="6" fillId="0" borderId="16" xfId="0" applyNumberFormat="1" applyFont="1" applyBorder="1"/>
    <xf numFmtId="4" fontId="6" fillId="0" borderId="20" xfId="0" applyNumberFormat="1" applyFont="1" applyBorder="1"/>
    <xf numFmtId="0" fontId="6" fillId="0" borderId="14" xfId="0" applyFont="1" applyBorder="1" applyAlignment="1">
      <alignment vertical="center" wrapText="1"/>
    </xf>
    <xf numFmtId="0" fontId="6" fillId="0" borderId="14" xfId="0" applyFont="1" applyBorder="1" applyAlignment="1">
      <alignment vertical="center"/>
    </xf>
    <xf numFmtId="0" fontId="6" fillId="0" borderId="20" xfId="0" applyFont="1" applyBorder="1"/>
    <xf numFmtId="4" fontId="6" fillId="0" borderId="17" xfId="0" applyNumberFormat="1" applyFont="1" applyBorder="1"/>
    <xf numFmtId="0" fontId="6" fillId="0" borderId="13" xfId="0" applyFont="1" applyBorder="1"/>
    <xf numFmtId="0" fontId="5" fillId="6" borderId="36" xfId="0" applyFont="1" applyFill="1" applyBorder="1" applyAlignment="1">
      <alignment horizontal="left" vertical="center"/>
    </xf>
    <xf numFmtId="0" fontId="6" fillId="0" borderId="16" xfId="0" applyFont="1" applyBorder="1" applyAlignment="1">
      <alignment wrapText="1"/>
    </xf>
    <xf numFmtId="0" fontId="6" fillId="0" borderId="37" xfId="0" applyFont="1" applyBorder="1" applyAlignment="1">
      <alignment horizontal="center" vertical="center"/>
    </xf>
    <xf numFmtId="0" fontId="6" fillId="0" borderId="38" xfId="0" applyFont="1" applyBorder="1" applyAlignment="1">
      <alignment horizontal="left" vertical="center"/>
    </xf>
    <xf numFmtId="4" fontId="7" fillId="0" borderId="15" xfId="0" applyNumberFormat="1" applyFont="1" applyBorder="1" applyAlignment="1">
      <alignment horizontal="right" vertical="center" wrapText="1"/>
    </xf>
    <xf numFmtId="0" fontId="6" fillId="0" borderId="34" xfId="0" applyFont="1" applyBorder="1"/>
    <xf numFmtId="0" fontId="6" fillId="0" borderId="15" xfId="0" applyFont="1" applyBorder="1"/>
    <xf numFmtId="0" fontId="6" fillId="0" borderId="37" xfId="0" applyFont="1" applyBorder="1"/>
    <xf numFmtId="0" fontId="6" fillId="0" borderId="39" xfId="0" applyFont="1" applyBorder="1" applyAlignment="1">
      <alignment horizontal="left" vertical="center"/>
    </xf>
    <xf numFmtId="4" fontId="7" fillId="0" borderId="40" xfId="0" applyNumberFormat="1" applyFont="1" applyBorder="1" applyAlignment="1">
      <alignment horizontal="center" vertical="center" wrapText="1"/>
    </xf>
    <xf numFmtId="4" fontId="7" fillId="0" borderId="40" xfId="0" applyNumberFormat="1" applyFont="1" applyBorder="1" applyAlignment="1">
      <alignment horizontal="right" vertical="center" wrapText="1"/>
    </xf>
    <xf numFmtId="0" fontId="3" fillId="9" borderId="37" xfId="0" applyFont="1" applyFill="1" applyBorder="1" applyAlignment="1">
      <alignment horizontal="left" vertical="center" wrapText="1"/>
    </xf>
    <xf numFmtId="0" fontId="6" fillId="9" borderId="15" xfId="0" applyFont="1" applyFill="1" applyBorder="1" applyAlignment="1">
      <alignment horizontal="left" vertical="center" wrapText="1"/>
    </xf>
    <xf numFmtId="0" fontId="3" fillId="6" borderId="5" xfId="0" applyFont="1" applyFill="1" applyBorder="1" applyAlignment="1">
      <alignment horizontal="left" wrapText="1"/>
    </xf>
    <xf numFmtId="0" fontId="6" fillId="6" borderId="6" xfId="0" applyFont="1" applyFill="1" applyBorder="1" applyAlignment="1">
      <alignment horizontal="left" wrapText="1"/>
    </xf>
    <xf numFmtId="0" fontId="6" fillId="0" borderId="0" xfId="0" applyFont="1"/>
    <xf numFmtId="0" fontId="6" fillId="0" borderId="0" xfId="0" applyFont="1" applyAlignment="1">
      <alignment wrapText="1"/>
    </xf>
    <xf numFmtId="0" fontId="6" fillId="0" borderId="34" xfId="0" applyFont="1" applyBorder="1" applyAlignment="1">
      <alignment horizontal="left" vertical="center" wrapText="1"/>
    </xf>
    <xf numFmtId="0" fontId="6" fillId="0" borderId="20" xfId="0" applyFont="1" applyBorder="1" applyAlignment="1">
      <alignment horizontal="left" vertical="center" wrapText="1"/>
    </xf>
    <xf numFmtId="0" fontId="6" fillId="0" borderId="14" xfId="0" applyFont="1" applyBorder="1" applyAlignment="1">
      <alignment wrapText="1"/>
    </xf>
    <xf numFmtId="0" fontId="6" fillId="0" borderId="7" xfId="0" applyFont="1" applyBorder="1" applyAlignment="1">
      <alignment horizontal="left" vertical="center" wrapText="1"/>
    </xf>
    <xf numFmtId="0" fontId="3" fillId="0" borderId="0" xfId="0" applyFont="1" applyAlignment="1">
      <alignment vertical="center" textRotation="255"/>
    </xf>
    <xf numFmtId="0" fontId="9" fillId="0" borderId="0" xfId="0" applyFont="1" applyBorder="1" applyAlignment="1">
      <alignment horizontal="left" wrapText="1"/>
    </xf>
    <xf numFmtId="0" fontId="10" fillId="0" borderId="0" xfId="0" applyFont="1"/>
    <xf numFmtId="0" fontId="1" fillId="0" borderId="0" xfId="0" applyFont="1"/>
    <xf numFmtId="0" fontId="1" fillId="0" borderId="0" xfId="0" applyFont="1" applyAlignment="1">
      <alignment wrapText="1"/>
    </xf>
    <xf numFmtId="0" fontId="12" fillId="0" borderId="16" xfId="0" applyFont="1" applyBorder="1" applyAlignment="1">
      <alignment wrapText="1"/>
    </xf>
    <xf numFmtId="0" fontId="12" fillId="0" borderId="16" xfId="0" applyFont="1" applyBorder="1" applyAlignment="1">
      <alignment horizontal="center" vertical="center"/>
    </xf>
    <xf numFmtId="0" fontId="13" fillId="0" borderId="16" xfId="0" applyFont="1" applyBorder="1" applyAlignment="1">
      <alignment wrapText="1"/>
    </xf>
    <xf numFmtId="165" fontId="13" fillId="0" borderId="16" xfId="0" applyNumberFormat="1" applyFont="1" applyBorder="1" applyAlignment="1">
      <alignment horizontal="center" vertical="center"/>
    </xf>
    <xf numFmtId="0" fontId="14" fillId="0" borderId="0" xfId="0" applyFont="1"/>
    <xf numFmtId="0" fontId="14" fillId="0" borderId="16" xfId="0" applyFont="1" applyBorder="1" applyAlignment="1">
      <alignment wrapText="1"/>
    </xf>
    <xf numFmtId="165" fontId="14" fillId="0" borderId="1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5" fontId="16" fillId="0" borderId="0" xfId="0" applyNumberFormat="1" applyFont="1" applyBorder="1" applyAlignment="1">
      <alignment horizontal="center" vertical="center"/>
    </xf>
    <xf numFmtId="0" fontId="12" fillId="0" borderId="16" xfId="0" applyFont="1" applyBorder="1" applyAlignment="1">
      <alignment horizontal="center" vertical="center" wrapText="1"/>
    </xf>
    <xf numFmtId="165" fontId="1" fillId="0" borderId="0" xfId="0" applyNumberFormat="1" applyFont="1" applyBorder="1" applyAlignment="1">
      <alignment horizontal="center" vertical="center"/>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CE6F2"/>
      <rgbColor rgb="FFCCFFCC"/>
      <rgbColor rgb="FFFDEADA"/>
      <rgbColor rgb="FFB7DEE8"/>
      <rgbColor rgb="FFF2F2F2"/>
      <rgbColor rgb="FFE6E0EC"/>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tabSelected="1" topLeftCell="D1" zoomScale="60" zoomScaleNormal="60" workbookViewId="0">
      <selection activeCell="O7" sqref="O7"/>
    </sheetView>
  </sheetViews>
  <sheetFormatPr defaultRowHeight="15" x14ac:dyDescent="0.25"/>
  <cols>
    <col min="1" max="1" width="8.5703125" customWidth="1"/>
    <col min="2" max="2" width="26.42578125" customWidth="1"/>
    <col min="3" max="3" width="22.140625" customWidth="1"/>
    <col min="4" max="4" width="36" customWidth="1"/>
    <col min="5" max="5" width="12.7109375" customWidth="1"/>
    <col min="6" max="6" width="11.28515625" customWidth="1"/>
    <col min="7" max="7" width="10.140625" customWidth="1"/>
    <col min="8" max="8" width="13.42578125" customWidth="1"/>
    <col min="9" max="9" width="15.42578125" customWidth="1"/>
    <col min="10" max="10" width="20.140625" bestFit="1" customWidth="1"/>
    <col min="11" max="11" width="18.28515625" bestFit="1" customWidth="1"/>
    <col min="12" max="12" width="14" bestFit="1" customWidth="1"/>
    <col min="13" max="23" width="15.140625" bestFit="1" customWidth="1"/>
    <col min="24" max="1025" width="8.5703125" customWidth="1"/>
  </cols>
  <sheetData>
    <row r="1" spans="1:24" ht="16.5" customHeight="1" x14ac:dyDescent="0.3">
      <c r="A1" s="14" t="s">
        <v>0</v>
      </c>
      <c r="B1" s="13" t="s">
        <v>1</v>
      </c>
      <c r="C1" s="13" t="s">
        <v>2</v>
      </c>
      <c r="D1" s="13" t="s">
        <v>3</v>
      </c>
      <c r="E1" s="12" t="s">
        <v>4</v>
      </c>
      <c r="F1" s="12" t="s">
        <v>5</v>
      </c>
      <c r="G1" s="12" t="s">
        <v>6</v>
      </c>
      <c r="H1" s="12" t="s">
        <v>7</v>
      </c>
      <c r="I1" s="12" t="s">
        <v>8</v>
      </c>
      <c r="J1" s="12" t="s">
        <v>9</v>
      </c>
      <c r="K1" s="11" t="s">
        <v>10</v>
      </c>
      <c r="L1" s="10" t="s">
        <v>11</v>
      </c>
      <c r="M1" s="10"/>
      <c r="N1" s="10"/>
      <c r="O1" s="10"/>
      <c r="P1" s="10"/>
      <c r="Q1" s="10"/>
      <c r="R1" s="10"/>
      <c r="S1" s="10"/>
      <c r="T1" s="10"/>
      <c r="U1" s="10"/>
      <c r="V1" s="10"/>
      <c r="W1" s="10"/>
    </row>
    <row r="2" spans="1:24" ht="16.5" x14ac:dyDescent="0.25">
      <c r="A2" s="14"/>
      <c r="B2" s="13"/>
      <c r="C2" s="13"/>
      <c r="D2" s="13"/>
      <c r="E2" s="12"/>
      <c r="F2" s="12"/>
      <c r="G2" s="12"/>
      <c r="H2" s="12"/>
      <c r="I2" s="12"/>
      <c r="J2" s="12"/>
      <c r="K2" s="11"/>
      <c r="L2" s="16" t="s">
        <v>12</v>
      </c>
      <c r="M2" s="17" t="s">
        <v>13</v>
      </c>
      <c r="N2" s="17" t="s">
        <v>14</v>
      </c>
      <c r="O2" s="17" t="s">
        <v>15</v>
      </c>
      <c r="P2" s="17" t="s">
        <v>16</v>
      </c>
      <c r="Q2" s="17" t="s">
        <v>17</v>
      </c>
      <c r="R2" s="17" t="s">
        <v>18</v>
      </c>
      <c r="S2" s="17" t="s">
        <v>19</v>
      </c>
      <c r="T2" s="17" t="s">
        <v>20</v>
      </c>
      <c r="U2" s="17" t="s">
        <v>21</v>
      </c>
      <c r="V2" s="17" t="s">
        <v>22</v>
      </c>
      <c r="W2" s="18" t="s">
        <v>23</v>
      </c>
    </row>
    <row r="3" spans="1:24" ht="27.75" customHeight="1" x14ac:dyDescent="0.3">
      <c r="A3" s="19" t="s">
        <v>24</v>
      </c>
      <c r="B3" s="20"/>
      <c r="C3" s="20"/>
      <c r="D3" s="20"/>
      <c r="E3" s="20"/>
      <c r="F3" s="20"/>
      <c r="G3" s="20"/>
      <c r="H3" s="20"/>
      <c r="I3" s="20"/>
      <c r="J3" s="20"/>
      <c r="K3" s="20"/>
      <c r="L3" s="21"/>
      <c r="M3" s="22"/>
      <c r="N3" s="22"/>
      <c r="O3" s="22"/>
      <c r="P3" s="22"/>
      <c r="Q3" s="22"/>
      <c r="R3" s="22"/>
      <c r="S3" s="22"/>
      <c r="T3" s="22"/>
      <c r="U3" s="22"/>
      <c r="V3" s="22"/>
      <c r="W3" s="23"/>
    </row>
    <row r="4" spans="1:24" ht="82.5" x14ac:dyDescent="0.25">
      <c r="A4" s="24">
        <v>1</v>
      </c>
      <c r="B4" s="25" t="s">
        <v>25</v>
      </c>
      <c r="C4" s="26" t="s">
        <v>26</v>
      </c>
      <c r="D4" s="27" t="s">
        <v>27</v>
      </c>
      <c r="E4" s="28" t="s">
        <v>28</v>
      </c>
      <c r="F4" s="29" t="s">
        <v>29</v>
      </c>
      <c r="G4" s="29">
        <v>8</v>
      </c>
      <c r="H4" s="30">
        <f>4400/1.19</f>
        <v>3697.4789915966389</v>
      </c>
      <c r="I4" s="30">
        <f>4400-H4</f>
        <v>702.52100840336107</v>
      </c>
      <c r="J4" s="30">
        <f t="shared" ref="J4:J10" si="0">G4*H4</f>
        <v>29579.831932773111</v>
      </c>
      <c r="K4" s="31">
        <f>J4*1.19</f>
        <v>35200</v>
      </c>
      <c r="L4" s="32"/>
      <c r="M4" s="33">
        <f t="shared" ref="M4:T4" si="1">($H$4+$I$4)</f>
        <v>4400</v>
      </c>
      <c r="N4" s="33">
        <f t="shared" si="1"/>
        <v>4400</v>
      </c>
      <c r="O4" s="33">
        <f t="shared" si="1"/>
        <v>4400</v>
      </c>
      <c r="P4" s="33">
        <f t="shared" si="1"/>
        <v>4400</v>
      </c>
      <c r="Q4" s="33">
        <f t="shared" si="1"/>
        <v>4400</v>
      </c>
      <c r="R4" s="33">
        <f t="shared" si="1"/>
        <v>4400</v>
      </c>
      <c r="S4" s="33">
        <f t="shared" si="1"/>
        <v>4400</v>
      </c>
      <c r="T4" s="33">
        <f t="shared" si="1"/>
        <v>4400</v>
      </c>
      <c r="U4" s="33"/>
      <c r="V4" s="33"/>
      <c r="W4" s="34"/>
    </row>
    <row r="5" spans="1:24" ht="49.5" x14ac:dyDescent="0.3">
      <c r="A5" s="24">
        <v>2</v>
      </c>
      <c r="B5" s="25" t="s">
        <v>30</v>
      </c>
      <c r="C5" s="26" t="s">
        <v>31</v>
      </c>
      <c r="D5" s="27" t="s">
        <v>32</v>
      </c>
      <c r="E5" s="28" t="s">
        <v>28</v>
      </c>
      <c r="F5" s="29" t="s">
        <v>29</v>
      </c>
      <c r="G5" s="29">
        <v>8</v>
      </c>
      <c r="H5" s="30">
        <f>150*4.7</f>
        <v>705</v>
      </c>
      <c r="I5" s="30"/>
      <c r="J5" s="30">
        <f t="shared" si="0"/>
        <v>5640</v>
      </c>
      <c r="K5" s="31">
        <f>J5</f>
        <v>5640</v>
      </c>
      <c r="L5" s="35"/>
      <c r="M5" s="36">
        <v>705</v>
      </c>
      <c r="N5" s="36">
        <v>705</v>
      </c>
      <c r="O5" s="36">
        <v>705</v>
      </c>
      <c r="P5" s="36">
        <v>705</v>
      </c>
      <c r="Q5" s="36">
        <v>705</v>
      </c>
      <c r="R5" s="36">
        <v>705</v>
      </c>
      <c r="S5" s="36">
        <v>705</v>
      </c>
      <c r="T5" s="36">
        <v>705</v>
      </c>
      <c r="U5" s="37"/>
      <c r="V5" s="37"/>
      <c r="W5" s="38"/>
    </row>
    <row r="6" spans="1:24" ht="45" customHeight="1" x14ac:dyDescent="0.25">
      <c r="A6" s="24">
        <v>3</v>
      </c>
      <c r="B6" s="25" t="s">
        <v>33</v>
      </c>
      <c r="C6" s="26" t="s">
        <v>34</v>
      </c>
      <c r="D6" s="27" t="s">
        <v>35</v>
      </c>
      <c r="E6" s="28" t="s">
        <v>28</v>
      </c>
      <c r="F6" s="29" t="s">
        <v>29</v>
      </c>
      <c r="G6" s="29">
        <v>8</v>
      </c>
      <c r="H6" s="30">
        <v>2515</v>
      </c>
      <c r="I6" s="30"/>
      <c r="J6" s="30">
        <f t="shared" si="0"/>
        <v>20120</v>
      </c>
      <c r="K6" s="31">
        <f>J6</f>
        <v>20120</v>
      </c>
      <c r="L6" s="32"/>
      <c r="M6" s="33">
        <f t="shared" ref="M6:T9" si="2">$H6</f>
        <v>2515</v>
      </c>
      <c r="N6" s="33">
        <f t="shared" si="2"/>
        <v>2515</v>
      </c>
      <c r="O6" s="33">
        <f t="shared" si="2"/>
        <v>2515</v>
      </c>
      <c r="P6" s="33">
        <f t="shared" si="2"/>
        <v>2515</v>
      </c>
      <c r="Q6" s="33">
        <f t="shared" si="2"/>
        <v>2515</v>
      </c>
      <c r="R6" s="33">
        <f t="shared" si="2"/>
        <v>2515</v>
      </c>
      <c r="S6" s="33">
        <f t="shared" si="2"/>
        <v>2515</v>
      </c>
      <c r="T6" s="33">
        <f t="shared" si="2"/>
        <v>2515</v>
      </c>
      <c r="U6" s="33"/>
      <c r="V6" s="33"/>
      <c r="W6" s="34"/>
    </row>
    <row r="7" spans="1:24" ht="78.75" customHeight="1" x14ac:dyDescent="0.25">
      <c r="A7" s="24">
        <v>4</v>
      </c>
      <c r="B7" s="26" t="s">
        <v>36</v>
      </c>
      <c r="C7" s="26" t="s">
        <v>37</v>
      </c>
      <c r="D7" s="27" t="s">
        <v>38</v>
      </c>
      <c r="E7" s="28" t="s">
        <v>28</v>
      </c>
      <c r="F7" s="29" t="s">
        <v>29</v>
      </c>
      <c r="G7" s="29">
        <v>8</v>
      </c>
      <c r="H7" s="30">
        <v>1881</v>
      </c>
      <c r="I7" s="30"/>
      <c r="J7" s="30">
        <f t="shared" si="0"/>
        <v>15048</v>
      </c>
      <c r="K7" s="31">
        <f>J7</f>
        <v>15048</v>
      </c>
      <c r="L7" s="32"/>
      <c r="M7" s="33">
        <f t="shared" si="2"/>
        <v>1881</v>
      </c>
      <c r="N7" s="33">
        <f t="shared" si="2"/>
        <v>1881</v>
      </c>
      <c r="O7" s="33">
        <f t="shared" si="2"/>
        <v>1881</v>
      </c>
      <c r="P7" s="33">
        <f t="shared" si="2"/>
        <v>1881</v>
      </c>
      <c r="Q7" s="33">
        <f t="shared" si="2"/>
        <v>1881</v>
      </c>
      <c r="R7" s="33">
        <f t="shared" si="2"/>
        <v>1881</v>
      </c>
      <c r="S7" s="33">
        <f t="shared" si="2"/>
        <v>1881</v>
      </c>
      <c r="T7" s="33">
        <f t="shared" si="2"/>
        <v>1881</v>
      </c>
      <c r="U7" s="33"/>
      <c r="V7" s="33"/>
      <c r="W7" s="34"/>
    </row>
    <row r="8" spans="1:24" ht="41.25" customHeight="1" x14ac:dyDescent="0.25">
      <c r="A8" s="24">
        <v>5</v>
      </c>
      <c r="B8" s="25" t="s">
        <v>39</v>
      </c>
      <c r="C8" s="26" t="s">
        <v>40</v>
      </c>
      <c r="D8" s="27" t="s">
        <v>35</v>
      </c>
      <c r="E8" s="28" t="s">
        <v>28</v>
      </c>
      <c r="F8" s="29" t="s">
        <v>29</v>
      </c>
      <c r="G8" s="29">
        <v>9</v>
      </c>
      <c r="H8" s="30">
        <v>1552</v>
      </c>
      <c r="I8" s="30"/>
      <c r="J8" s="30">
        <f t="shared" si="0"/>
        <v>13968</v>
      </c>
      <c r="K8" s="31">
        <f>I8+J8</f>
        <v>13968</v>
      </c>
      <c r="L8" s="32">
        <f>$H8</f>
        <v>1552</v>
      </c>
      <c r="M8" s="33">
        <f t="shared" si="2"/>
        <v>1552</v>
      </c>
      <c r="N8" s="33">
        <f t="shared" si="2"/>
        <v>1552</v>
      </c>
      <c r="O8" s="33">
        <f t="shared" si="2"/>
        <v>1552</v>
      </c>
      <c r="P8" s="33">
        <f t="shared" si="2"/>
        <v>1552</v>
      </c>
      <c r="Q8" s="33">
        <f t="shared" si="2"/>
        <v>1552</v>
      </c>
      <c r="R8" s="33">
        <f t="shared" si="2"/>
        <v>1552</v>
      </c>
      <c r="S8" s="33">
        <f t="shared" si="2"/>
        <v>1552</v>
      </c>
      <c r="T8" s="33">
        <f t="shared" si="2"/>
        <v>1552</v>
      </c>
      <c r="U8" s="33"/>
      <c r="V8" s="33"/>
      <c r="W8" s="39"/>
    </row>
    <row r="9" spans="1:24" ht="81.75" customHeight="1" x14ac:dyDescent="0.25">
      <c r="A9" s="24">
        <v>6</v>
      </c>
      <c r="B9" s="26" t="s">
        <v>41</v>
      </c>
      <c r="C9" s="26" t="s">
        <v>42</v>
      </c>
      <c r="D9" s="27" t="s">
        <v>38</v>
      </c>
      <c r="E9" s="28" t="s">
        <v>28</v>
      </c>
      <c r="F9" s="29" t="s">
        <v>29</v>
      </c>
      <c r="G9" s="29">
        <v>9</v>
      </c>
      <c r="H9" s="30">
        <v>1107</v>
      </c>
      <c r="I9" s="30"/>
      <c r="J9" s="30">
        <f t="shared" si="0"/>
        <v>9963</v>
      </c>
      <c r="K9" s="31">
        <f>I9+J9</f>
        <v>9963</v>
      </c>
      <c r="L9" s="32">
        <f>$H9</f>
        <v>1107</v>
      </c>
      <c r="M9" s="33">
        <f t="shared" si="2"/>
        <v>1107</v>
      </c>
      <c r="N9" s="33">
        <f t="shared" si="2"/>
        <v>1107</v>
      </c>
      <c r="O9" s="33">
        <f t="shared" si="2"/>
        <v>1107</v>
      </c>
      <c r="P9" s="33">
        <f t="shared" si="2"/>
        <v>1107</v>
      </c>
      <c r="Q9" s="33">
        <f t="shared" si="2"/>
        <v>1107</v>
      </c>
      <c r="R9" s="33">
        <f t="shared" si="2"/>
        <v>1107</v>
      </c>
      <c r="S9" s="33">
        <f t="shared" si="2"/>
        <v>1107</v>
      </c>
      <c r="T9" s="33">
        <f t="shared" si="2"/>
        <v>1107</v>
      </c>
      <c r="U9" s="33"/>
      <c r="V9" s="33"/>
      <c r="W9" s="39"/>
    </row>
    <row r="10" spans="1:24" ht="60" customHeight="1" x14ac:dyDescent="0.25">
      <c r="A10" s="24">
        <v>7</v>
      </c>
      <c r="B10" s="25" t="s">
        <v>43</v>
      </c>
      <c r="C10" s="26" t="s">
        <v>44</v>
      </c>
      <c r="D10" s="27" t="s">
        <v>45</v>
      </c>
      <c r="E10" s="28" t="s">
        <v>28</v>
      </c>
      <c r="F10" s="29" t="s">
        <v>29</v>
      </c>
      <c r="G10" s="29">
        <v>12</v>
      </c>
      <c r="H10" s="30">
        <v>270</v>
      </c>
      <c r="I10" s="30">
        <f>H10*19%</f>
        <v>51.3</v>
      </c>
      <c r="J10" s="30">
        <f t="shared" si="0"/>
        <v>3240</v>
      </c>
      <c r="K10" s="31">
        <f>(H10+I10)*12</f>
        <v>3855.6000000000004</v>
      </c>
      <c r="L10" s="40">
        <f>H10+I10</f>
        <v>321.3</v>
      </c>
      <c r="M10" s="41">
        <f t="shared" ref="M10:W10" si="3">L10</f>
        <v>321.3</v>
      </c>
      <c r="N10" s="41">
        <f t="shared" si="3"/>
        <v>321.3</v>
      </c>
      <c r="O10" s="41">
        <f t="shared" si="3"/>
        <v>321.3</v>
      </c>
      <c r="P10" s="41">
        <f t="shared" si="3"/>
        <v>321.3</v>
      </c>
      <c r="Q10" s="41">
        <f t="shared" si="3"/>
        <v>321.3</v>
      </c>
      <c r="R10" s="41">
        <f t="shared" si="3"/>
        <v>321.3</v>
      </c>
      <c r="S10" s="41">
        <f t="shared" si="3"/>
        <v>321.3</v>
      </c>
      <c r="T10" s="41">
        <f t="shared" si="3"/>
        <v>321.3</v>
      </c>
      <c r="U10" s="41">
        <f t="shared" si="3"/>
        <v>321.3</v>
      </c>
      <c r="V10" s="41">
        <f t="shared" si="3"/>
        <v>321.3</v>
      </c>
      <c r="W10" s="42">
        <f t="shared" si="3"/>
        <v>321.3</v>
      </c>
    </row>
    <row r="11" spans="1:24" ht="87" customHeight="1" x14ac:dyDescent="0.3">
      <c r="A11" s="24">
        <v>8</v>
      </c>
      <c r="B11" s="25" t="s">
        <v>46</v>
      </c>
      <c r="C11" s="25" t="s">
        <v>47</v>
      </c>
      <c r="D11" s="27" t="s">
        <v>48</v>
      </c>
      <c r="E11" s="28" t="s">
        <v>28</v>
      </c>
      <c r="F11" s="29" t="s">
        <v>29</v>
      </c>
      <c r="G11" s="29">
        <v>12</v>
      </c>
      <c r="H11" s="30">
        <v>500</v>
      </c>
      <c r="I11" s="30">
        <f>H11*19%</f>
        <v>95</v>
      </c>
      <c r="J11" s="30">
        <f>(H11)*G11</f>
        <v>6000</v>
      </c>
      <c r="K11" s="31">
        <f>(H11+I11)*12</f>
        <v>7140</v>
      </c>
      <c r="L11" s="40">
        <f>H11+I11</f>
        <v>595</v>
      </c>
      <c r="M11" s="41">
        <f t="shared" ref="M11:W11" si="4">L11</f>
        <v>595</v>
      </c>
      <c r="N11" s="41">
        <f t="shared" si="4"/>
        <v>595</v>
      </c>
      <c r="O11" s="41">
        <f t="shared" si="4"/>
        <v>595</v>
      </c>
      <c r="P11" s="41">
        <f t="shared" si="4"/>
        <v>595</v>
      </c>
      <c r="Q11" s="41">
        <f t="shared" si="4"/>
        <v>595</v>
      </c>
      <c r="R11" s="41">
        <f t="shared" si="4"/>
        <v>595</v>
      </c>
      <c r="S11" s="41">
        <f t="shared" si="4"/>
        <v>595</v>
      </c>
      <c r="T11" s="41">
        <f t="shared" si="4"/>
        <v>595</v>
      </c>
      <c r="U11" s="41">
        <f t="shared" si="4"/>
        <v>595</v>
      </c>
      <c r="V11" s="41">
        <f t="shared" si="4"/>
        <v>595</v>
      </c>
      <c r="W11" s="42">
        <f t="shared" si="4"/>
        <v>595</v>
      </c>
      <c r="X11" s="43"/>
    </row>
    <row r="12" spans="1:24" ht="16.5" x14ac:dyDescent="0.3">
      <c r="A12" s="24"/>
      <c r="B12" s="25"/>
      <c r="C12" s="25"/>
      <c r="D12" s="27"/>
      <c r="E12" s="28"/>
      <c r="F12" s="29"/>
      <c r="G12" s="29"/>
      <c r="H12" s="30"/>
      <c r="I12" s="30"/>
      <c r="J12" s="30"/>
      <c r="K12" s="31"/>
      <c r="L12" s="44"/>
      <c r="M12" s="45"/>
      <c r="N12" s="45"/>
      <c r="O12" s="45"/>
      <c r="P12" s="45"/>
      <c r="Q12" s="45"/>
      <c r="R12" s="45"/>
      <c r="S12" s="45"/>
      <c r="T12" s="45"/>
      <c r="U12" s="45"/>
      <c r="V12" s="45"/>
      <c r="W12" s="46"/>
    </row>
    <row r="13" spans="1:24" ht="18" x14ac:dyDescent="0.35">
      <c r="A13" s="47" t="s">
        <v>49</v>
      </c>
      <c r="B13" s="48"/>
      <c r="C13" s="48"/>
      <c r="D13" s="48"/>
      <c r="E13" s="48"/>
      <c r="F13" s="48"/>
      <c r="G13" s="48"/>
      <c r="H13" s="48"/>
      <c r="I13" s="48"/>
      <c r="J13" s="49">
        <f t="shared" ref="J13:W13" si="5">SUM(J4:J12)</f>
        <v>103558.83193277312</v>
      </c>
      <c r="K13" s="50">
        <f t="shared" si="5"/>
        <v>110934.6</v>
      </c>
      <c r="L13" s="51">
        <f t="shared" si="5"/>
        <v>3575.3</v>
      </c>
      <c r="M13" s="50">
        <f t="shared" si="5"/>
        <v>13076.3</v>
      </c>
      <c r="N13" s="50">
        <f t="shared" si="5"/>
        <v>13076.3</v>
      </c>
      <c r="O13" s="50">
        <f t="shared" si="5"/>
        <v>13076.3</v>
      </c>
      <c r="P13" s="50">
        <f t="shared" si="5"/>
        <v>13076.3</v>
      </c>
      <c r="Q13" s="50">
        <f t="shared" si="5"/>
        <v>13076.3</v>
      </c>
      <c r="R13" s="50">
        <f t="shared" si="5"/>
        <v>13076.3</v>
      </c>
      <c r="S13" s="50">
        <f t="shared" si="5"/>
        <v>13076.3</v>
      </c>
      <c r="T13" s="50">
        <f t="shared" si="5"/>
        <v>13076.3</v>
      </c>
      <c r="U13" s="50">
        <f t="shared" si="5"/>
        <v>916.3</v>
      </c>
      <c r="V13" s="50">
        <f t="shared" si="5"/>
        <v>916.3</v>
      </c>
      <c r="W13" s="52">
        <f t="shared" si="5"/>
        <v>916.3</v>
      </c>
    </row>
    <row r="14" spans="1:24" ht="18" x14ac:dyDescent="0.3">
      <c r="A14" s="53" t="s">
        <v>50</v>
      </c>
      <c r="B14" s="54"/>
      <c r="C14" s="54"/>
      <c r="D14" s="54"/>
      <c r="E14" s="54"/>
      <c r="F14" s="54"/>
      <c r="G14" s="54"/>
      <c r="H14" s="54"/>
      <c r="I14" s="54"/>
      <c r="J14" s="54"/>
      <c r="K14" s="54"/>
      <c r="L14" s="55"/>
      <c r="M14" s="56"/>
      <c r="N14" s="56"/>
      <c r="O14" s="56"/>
      <c r="P14" s="56"/>
      <c r="Q14" s="56"/>
      <c r="R14" s="56"/>
      <c r="S14" s="56"/>
      <c r="T14" s="56"/>
      <c r="U14" s="56"/>
      <c r="V14" s="56"/>
      <c r="W14" s="57"/>
    </row>
    <row r="15" spans="1:24" ht="82.5" x14ac:dyDescent="0.3">
      <c r="A15" s="24">
        <v>9</v>
      </c>
      <c r="B15" s="25" t="s">
        <v>25</v>
      </c>
      <c r="C15" s="25" t="s">
        <v>51</v>
      </c>
      <c r="D15" s="58" t="s">
        <v>27</v>
      </c>
      <c r="E15" s="29" t="s">
        <v>28</v>
      </c>
      <c r="F15" s="29" t="s">
        <v>29</v>
      </c>
      <c r="G15" s="29">
        <v>3</v>
      </c>
      <c r="H15" s="30">
        <f>4400/1.19</f>
        <v>3697.4789915966389</v>
      </c>
      <c r="I15" s="30">
        <f>H15*19%</f>
        <v>702.52100840336141</v>
      </c>
      <c r="J15" s="30">
        <f t="shared" ref="J15:J20" si="6">G15*H15</f>
        <v>11092.436974789916</v>
      </c>
      <c r="K15" s="31">
        <f>J15*1.19</f>
        <v>13200</v>
      </c>
      <c r="L15" s="59"/>
      <c r="M15" s="60"/>
      <c r="N15" s="60"/>
      <c r="O15" s="60"/>
      <c r="P15" s="60"/>
      <c r="Q15" s="60"/>
      <c r="R15" s="61"/>
      <c r="S15" s="37"/>
      <c r="T15" s="37"/>
      <c r="U15" s="33">
        <f>($H$4+$I$4)</f>
        <v>4400</v>
      </c>
      <c r="V15" s="33">
        <f>($H$4+$I$4)</f>
        <v>4400</v>
      </c>
      <c r="W15" s="39">
        <f>($H$4+$I$4)</f>
        <v>4400</v>
      </c>
    </row>
    <row r="16" spans="1:24" ht="49.5" x14ac:dyDescent="0.3">
      <c r="A16" s="24">
        <v>10</v>
      </c>
      <c r="B16" s="25" t="s">
        <v>30</v>
      </c>
      <c r="C16" s="26" t="s">
        <v>52</v>
      </c>
      <c r="D16" s="27" t="s">
        <v>32</v>
      </c>
      <c r="E16" s="28" t="s">
        <v>28</v>
      </c>
      <c r="F16" s="29" t="s">
        <v>29</v>
      </c>
      <c r="G16" s="29">
        <v>3</v>
      </c>
      <c r="H16" s="30">
        <f>150*4.7</f>
        <v>705</v>
      </c>
      <c r="I16" s="30"/>
      <c r="J16" s="30">
        <f t="shared" si="6"/>
        <v>2115</v>
      </c>
      <c r="K16" s="31">
        <f>J16</f>
        <v>2115</v>
      </c>
      <c r="L16" s="35"/>
      <c r="M16" s="61"/>
      <c r="N16" s="37"/>
      <c r="O16" s="37"/>
      <c r="P16" s="37"/>
      <c r="Q16" s="37"/>
      <c r="R16" s="37"/>
      <c r="S16" s="37"/>
      <c r="T16" s="37"/>
      <c r="U16" s="33">
        <v>705</v>
      </c>
      <c r="V16" s="33">
        <v>705</v>
      </c>
      <c r="W16" s="39">
        <v>705</v>
      </c>
      <c r="X16" s="43"/>
    </row>
    <row r="17" spans="1:23" ht="45" customHeight="1" x14ac:dyDescent="0.25">
      <c r="A17" s="24">
        <v>11</v>
      </c>
      <c r="B17" s="25" t="s">
        <v>33</v>
      </c>
      <c r="C17" s="26" t="s">
        <v>53</v>
      </c>
      <c r="D17" s="27" t="s">
        <v>35</v>
      </c>
      <c r="E17" s="28" t="s">
        <v>28</v>
      </c>
      <c r="F17" s="29" t="s">
        <v>29</v>
      </c>
      <c r="G17" s="29">
        <v>3</v>
      </c>
      <c r="H17" s="30">
        <v>2515</v>
      </c>
      <c r="I17" s="30"/>
      <c r="J17" s="30">
        <f t="shared" si="6"/>
        <v>7545</v>
      </c>
      <c r="K17" s="31">
        <f>J17</f>
        <v>7545</v>
      </c>
      <c r="L17" s="32"/>
      <c r="M17" s="33"/>
      <c r="N17" s="33"/>
      <c r="O17" s="33"/>
      <c r="P17" s="33"/>
      <c r="Q17" s="33"/>
      <c r="R17" s="33"/>
      <c r="S17" s="33"/>
      <c r="T17" s="33"/>
      <c r="U17" s="33">
        <v>2515</v>
      </c>
      <c r="V17" s="33">
        <v>2515</v>
      </c>
      <c r="W17" s="39">
        <v>2515</v>
      </c>
    </row>
    <row r="18" spans="1:23" ht="78.75" customHeight="1" x14ac:dyDescent="0.3">
      <c r="A18" s="24">
        <v>12</v>
      </c>
      <c r="B18" s="26" t="s">
        <v>36</v>
      </c>
      <c r="C18" s="26" t="s">
        <v>54</v>
      </c>
      <c r="D18" s="27" t="s">
        <v>38</v>
      </c>
      <c r="E18" s="28" t="s">
        <v>28</v>
      </c>
      <c r="F18" s="29" t="s">
        <v>29</v>
      </c>
      <c r="G18" s="29">
        <v>3</v>
      </c>
      <c r="H18" s="30">
        <v>1881</v>
      </c>
      <c r="I18" s="30"/>
      <c r="J18" s="30">
        <f t="shared" si="6"/>
        <v>5643</v>
      </c>
      <c r="K18" s="31">
        <f>J18</f>
        <v>5643</v>
      </c>
      <c r="L18" s="35"/>
      <c r="M18" s="37"/>
      <c r="N18" s="37"/>
      <c r="O18" s="37"/>
      <c r="P18" s="37"/>
      <c r="Q18" s="37"/>
      <c r="R18" s="37"/>
      <c r="S18" s="37"/>
      <c r="T18" s="37"/>
      <c r="U18" s="33">
        <v>1881</v>
      </c>
      <c r="V18" s="33">
        <v>1881</v>
      </c>
      <c r="W18" s="39">
        <v>1881</v>
      </c>
    </row>
    <row r="19" spans="1:23" ht="41.25" customHeight="1" x14ac:dyDescent="0.3">
      <c r="A19" s="24">
        <v>13</v>
      </c>
      <c r="B19" s="25" t="s">
        <v>39</v>
      </c>
      <c r="C19" s="26" t="s">
        <v>55</v>
      </c>
      <c r="D19" s="27" t="s">
        <v>35</v>
      </c>
      <c r="E19" s="28" t="s">
        <v>28</v>
      </c>
      <c r="F19" s="29" t="s">
        <v>29</v>
      </c>
      <c r="G19" s="29">
        <v>3</v>
      </c>
      <c r="H19" s="30">
        <v>1552</v>
      </c>
      <c r="I19" s="30"/>
      <c r="J19" s="30">
        <f t="shared" si="6"/>
        <v>4656</v>
      </c>
      <c r="K19" s="31">
        <f>I19+J19</f>
        <v>4656</v>
      </c>
      <c r="L19" s="35"/>
      <c r="M19" s="37"/>
      <c r="N19" s="37"/>
      <c r="O19" s="37"/>
      <c r="P19" s="37"/>
      <c r="Q19" s="37"/>
      <c r="R19" s="37"/>
      <c r="S19" s="37"/>
      <c r="T19" s="37"/>
      <c r="U19" s="33">
        <v>1552</v>
      </c>
      <c r="V19" s="33">
        <v>1552</v>
      </c>
      <c r="W19" s="39">
        <v>1552</v>
      </c>
    </row>
    <row r="20" spans="1:23" ht="81.75" customHeight="1" x14ac:dyDescent="0.3">
      <c r="A20" s="24">
        <v>14</v>
      </c>
      <c r="B20" s="26" t="s">
        <v>41</v>
      </c>
      <c r="C20" s="26" t="s">
        <v>56</v>
      </c>
      <c r="D20" s="27" t="s">
        <v>38</v>
      </c>
      <c r="E20" s="28" t="s">
        <v>28</v>
      </c>
      <c r="F20" s="29" t="s">
        <v>29</v>
      </c>
      <c r="G20" s="29">
        <v>3</v>
      </c>
      <c r="H20" s="30">
        <v>1107</v>
      </c>
      <c r="I20" s="30"/>
      <c r="J20" s="30">
        <f t="shared" si="6"/>
        <v>3321</v>
      </c>
      <c r="K20" s="31">
        <f>I20+J20</f>
        <v>3321</v>
      </c>
      <c r="L20" s="35"/>
      <c r="M20" s="37"/>
      <c r="N20" s="37"/>
      <c r="O20" s="37"/>
      <c r="P20" s="37"/>
      <c r="Q20" s="37"/>
      <c r="R20" s="37"/>
      <c r="S20" s="37"/>
      <c r="T20" s="37"/>
      <c r="U20" s="33">
        <v>1107</v>
      </c>
      <c r="V20" s="33">
        <v>1107</v>
      </c>
      <c r="W20" s="39">
        <v>1107</v>
      </c>
    </row>
    <row r="21" spans="1:23" ht="16.5" x14ac:dyDescent="0.3">
      <c r="A21" s="62">
        <v>15</v>
      </c>
      <c r="B21" s="63"/>
      <c r="C21" s="63"/>
      <c r="D21" s="64"/>
      <c r="E21" s="65"/>
      <c r="F21" s="66"/>
      <c r="G21" s="66"/>
      <c r="H21" s="67"/>
      <c r="I21" s="67"/>
      <c r="J21" s="67"/>
      <c r="K21" s="68"/>
      <c r="L21" s="44"/>
      <c r="M21" s="45"/>
      <c r="N21" s="45"/>
      <c r="O21" s="45"/>
      <c r="P21" s="45"/>
      <c r="Q21" s="45"/>
      <c r="R21" s="45"/>
      <c r="S21" s="45"/>
      <c r="T21" s="45"/>
      <c r="U21" s="45"/>
      <c r="V21" s="45"/>
      <c r="W21" s="46"/>
    </row>
    <row r="22" spans="1:23" ht="18" x14ac:dyDescent="0.35">
      <c r="A22" s="47" t="s">
        <v>57</v>
      </c>
      <c r="B22" s="48"/>
      <c r="C22" s="48"/>
      <c r="D22" s="48"/>
      <c r="E22" s="48"/>
      <c r="F22" s="48"/>
      <c r="G22" s="48"/>
      <c r="H22" s="48"/>
      <c r="I22" s="69"/>
      <c r="J22" s="50">
        <f t="shared" ref="J22:W22" si="7">SUM(J15:J21)</f>
        <v>34372.436974789918</v>
      </c>
      <c r="K22" s="50">
        <f t="shared" si="7"/>
        <v>36480</v>
      </c>
      <c r="L22" s="51">
        <f t="shared" si="7"/>
        <v>0</v>
      </c>
      <c r="M22" s="50">
        <f t="shared" si="7"/>
        <v>0</v>
      </c>
      <c r="N22" s="50">
        <f t="shared" si="7"/>
        <v>0</v>
      </c>
      <c r="O22" s="50">
        <f t="shared" si="7"/>
        <v>0</v>
      </c>
      <c r="P22" s="50">
        <f t="shared" si="7"/>
        <v>0</v>
      </c>
      <c r="Q22" s="50">
        <f t="shared" si="7"/>
        <v>0</v>
      </c>
      <c r="R22" s="50">
        <f t="shared" si="7"/>
        <v>0</v>
      </c>
      <c r="S22" s="50">
        <f t="shared" si="7"/>
        <v>0</v>
      </c>
      <c r="T22" s="50">
        <f t="shared" si="7"/>
        <v>0</v>
      </c>
      <c r="U22" s="50">
        <f t="shared" si="7"/>
        <v>12160</v>
      </c>
      <c r="V22" s="50">
        <f t="shared" si="7"/>
        <v>12160</v>
      </c>
      <c r="W22" s="52">
        <f t="shared" si="7"/>
        <v>12160</v>
      </c>
    </row>
    <row r="23" spans="1:23" ht="18" x14ac:dyDescent="0.35">
      <c r="A23" s="70" t="s">
        <v>58</v>
      </c>
      <c r="B23" s="71"/>
      <c r="C23" s="71"/>
      <c r="D23" s="71"/>
      <c r="E23" s="71"/>
      <c r="F23" s="71"/>
      <c r="G23" s="71"/>
      <c r="H23" s="71"/>
      <c r="I23" s="72"/>
      <c r="J23" s="73">
        <f t="shared" ref="J23:W23" si="8">J13+J22</f>
        <v>137931.26890756303</v>
      </c>
      <c r="K23" s="74">
        <f t="shared" si="8"/>
        <v>147414.6</v>
      </c>
      <c r="L23" s="73">
        <f t="shared" si="8"/>
        <v>3575.3</v>
      </c>
      <c r="M23" s="74">
        <f t="shared" si="8"/>
        <v>13076.3</v>
      </c>
      <c r="N23" s="74">
        <f t="shared" si="8"/>
        <v>13076.3</v>
      </c>
      <c r="O23" s="74">
        <f t="shared" si="8"/>
        <v>13076.3</v>
      </c>
      <c r="P23" s="74">
        <f t="shared" si="8"/>
        <v>13076.3</v>
      </c>
      <c r="Q23" s="74">
        <f t="shared" si="8"/>
        <v>13076.3</v>
      </c>
      <c r="R23" s="74">
        <f t="shared" si="8"/>
        <v>13076.3</v>
      </c>
      <c r="S23" s="74">
        <f t="shared" si="8"/>
        <v>13076.3</v>
      </c>
      <c r="T23" s="74">
        <f t="shared" si="8"/>
        <v>13076.3</v>
      </c>
      <c r="U23" s="74">
        <f t="shared" si="8"/>
        <v>13076.3</v>
      </c>
      <c r="V23" s="74">
        <f t="shared" si="8"/>
        <v>13076.3</v>
      </c>
      <c r="W23" s="75">
        <f t="shared" si="8"/>
        <v>13076.3</v>
      </c>
    </row>
    <row r="25" spans="1:23" ht="18" x14ac:dyDescent="0.25">
      <c r="A25" s="76" t="s">
        <v>59</v>
      </c>
      <c r="B25" s="77"/>
      <c r="C25" s="77"/>
      <c r="D25" s="78"/>
      <c r="E25" s="79">
        <f>E26+E27</f>
        <v>148000</v>
      </c>
      <c r="F25" s="80" t="s">
        <v>60</v>
      </c>
    </row>
    <row r="26" spans="1:23" ht="29.1" customHeight="1" x14ac:dyDescent="0.25">
      <c r="A26" s="9" t="s">
        <v>61</v>
      </c>
      <c r="B26" s="9"/>
      <c r="C26" s="9"/>
      <c r="D26" s="9"/>
      <c r="E26" s="81">
        <v>111000</v>
      </c>
      <c r="F26" s="82" t="s">
        <v>60</v>
      </c>
    </row>
    <row r="27" spans="1:23" ht="55.5" customHeight="1" x14ac:dyDescent="0.3">
      <c r="A27" s="8" t="s">
        <v>62</v>
      </c>
      <c r="B27" s="8"/>
      <c r="C27" s="8"/>
      <c r="D27" s="8"/>
      <c r="E27" s="83">
        <v>37000</v>
      </c>
      <c r="F27" s="84" t="s">
        <v>60</v>
      </c>
    </row>
  </sheetData>
  <mergeCells count="14">
    <mergeCell ref="K1:K2"/>
    <mergeCell ref="L1:W1"/>
    <mergeCell ref="A26:D26"/>
    <mergeCell ref="A27:D27"/>
    <mergeCell ref="F1:F2"/>
    <mergeCell ref="G1:G2"/>
    <mergeCell ref="H1:H2"/>
    <mergeCell ref="I1:I2"/>
    <mergeCell ref="J1:J2"/>
    <mergeCell ref="A1:A2"/>
    <mergeCell ref="B1:B2"/>
    <mergeCell ref="C1:C2"/>
    <mergeCell ref="D1:D2"/>
    <mergeCell ref="E1:E2"/>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60" zoomScaleNormal="60" workbookViewId="0"/>
  </sheetViews>
  <sheetFormatPr defaultRowHeight="15" x14ac:dyDescent="0.25"/>
  <cols>
    <col min="1" max="7" width="8.5703125" customWidth="1"/>
    <col min="8" max="8" width="15.140625" customWidth="1"/>
    <col min="9" max="1025" width="8.5703125" customWidth="1"/>
  </cols>
  <sheetData>
    <row r="1" spans="1:24" ht="66" x14ac:dyDescent="0.3">
      <c r="A1" s="85" t="s">
        <v>0</v>
      </c>
      <c r="B1" s="86" t="s">
        <v>1</v>
      </c>
      <c r="C1" s="86" t="s">
        <v>2</v>
      </c>
      <c r="D1" s="87" t="s">
        <v>3</v>
      </c>
      <c r="E1" s="88" t="s">
        <v>4</v>
      </c>
      <c r="F1" s="88" t="s">
        <v>5</v>
      </c>
      <c r="G1" s="88" t="s">
        <v>6</v>
      </c>
      <c r="H1" s="88" t="s">
        <v>7</v>
      </c>
      <c r="I1" s="88" t="s">
        <v>8</v>
      </c>
      <c r="J1" s="88" t="s">
        <v>9</v>
      </c>
      <c r="K1" s="88" t="s">
        <v>10</v>
      </c>
      <c r="L1" s="89" t="s">
        <v>63</v>
      </c>
      <c r="M1" s="90" t="s">
        <v>11</v>
      </c>
      <c r="N1" s="91"/>
      <c r="O1" s="91"/>
      <c r="P1" s="91"/>
      <c r="Q1" s="91"/>
      <c r="R1" s="91"/>
      <c r="S1" s="91"/>
      <c r="T1" s="91"/>
      <c r="U1" s="91"/>
      <c r="V1" s="91"/>
      <c r="W1" s="91"/>
      <c r="X1" s="92"/>
    </row>
    <row r="2" spans="1:24" ht="16.5" x14ac:dyDescent="0.25">
      <c r="A2" s="93"/>
      <c r="B2" s="94"/>
      <c r="C2" s="94"/>
      <c r="D2" s="95"/>
      <c r="E2" s="96"/>
      <c r="F2" s="96"/>
      <c r="G2" s="96"/>
      <c r="H2" s="96"/>
      <c r="I2" s="96"/>
      <c r="J2" s="96"/>
      <c r="K2" s="96"/>
      <c r="L2" s="97"/>
      <c r="M2" s="16" t="s">
        <v>12</v>
      </c>
      <c r="N2" s="17" t="s">
        <v>13</v>
      </c>
      <c r="O2" s="17" t="s">
        <v>14</v>
      </c>
      <c r="P2" s="17" t="s">
        <v>15</v>
      </c>
      <c r="Q2" s="17" t="s">
        <v>16</v>
      </c>
      <c r="R2" s="17" t="s">
        <v>17</v>
      </c>
      <c r="S2" s="17" t="s">
        <v>18</v>
      </c>
      <c r="T2" s="17" t="s">
        <v>19</v>
      </c>
      <c r="U2" s="17" t="s">
        <v>20</v>
      </c>
      <c r="V2" s="17" t="s">
        <v>21</v>
      </c>
      <c r="W2" s="17" t="s">
        <v>22</v>
      </c>
      <c r="X2" s="18" t="s">
        <v>23</v>
      </c>
    </row>
    <row r="3" spans="1:24" ht="18" x14ac:dyDescent="0.3">
      <c r="A3" s="19" t="s">
        <v>24</v>
      </c>
      <c r="B3" s="20"/>
      <c r="C3" s="20"/>
      <c r="D3" s="20"/>
      <c r="E3" s="20"/>
      <c r="F3" s="20"/>
      <c r="G3" s="20"/>
      <c r="H3" s="20"/>
      <c r="I3" s="20"/>
      <c r="J3" s="20"/>
      <c r="K3" s="20"/>
      <c r="L3" s="20"/>
      <c r="M3" s="21"/>
      <c r="N3" s="22"/>
      <c r="O3" s="22"/>
      <c r="P3" s="22"/>
      <c r="Q3" s="22"/>
      <c r="R3" s="22"/>
      <c r="S3" s="22"/>
      <c r="T3" s="22"/>
      <c r="U3" s="22"/>
      <c r="V3" s="22"/>
      <c r="W3" s="22"/>
      <c r="X3" s="23"/>
    </row>
    <row r="4" spans="1:24" ht="82.5" x14ac:dyDescent="0.3">
      <c r="A4" s="24">
        <v>1</v>
      </c>
      <c r="B4" s="98" t="s">
        <v>64</v>
      </c>
      <c r="C4" s="98" t="s">
        <v>65</v>
      </c>
      <c r="D4" s="99" t="s">
        <v>35</v>
      </c>
      <c r="E4" s="28" t="s">
        <v>28</v>
      </c>
      <c r="F4" s="29" t="s">
        <v>66</v>
      </c>
      <c r="G4" s="29">
        <v>12</v>
      </c>
      <c r="H4" s="30">
        <v>1500</v>
      </c>
      <c r="I4" s="30"/>
      <c r="J4" s="30">
        <f t="shared" ref="J4:J18" si="0">G4*H4</f>
        <v>18000</v>
      </c>
      <c r="K4" s="30">
        <f t="shared" ref="K4:K18" si="1">G4*(H4+I4)</f>
        <v>18000</v>
      </c>
      <c r="L4" s="100"/>
      <c r="M4" s="101">
        <f t="shared" ref="M4:X7" si="2">$H4</f>
        <v>1500</v>
      </c>
      <c r="N4" s="102">
        <f t="shared" si="2"/>
        <v>1500</v>
      </c>
      <c r="O4" s="102">
        <f t="shared" si="2"/>
        <v>1500</v>
      </c>
      <c r="P4" s="102">
        <f t="shared" si="2"/>
        <v>1500</v>
      </c>
      <c r="Q4" s="102">
        <f t="shared" si="2"/>
        <v>1500</v>
      </c>
      <c r="R4" s="102">
        <f t="shared" si="2"/>
        <v>1500</v>
      </c>
      <c r="S4" s="102">
        <f t="shared" si="2"/>
        <v>1500</v>
      </c>
      <c r="T4" s="102">
        <f t="shared" si="2"/>
        <v>1500</v>
      </c>
      <c r="U4" s="102">
        <f t="shared" si="2"/>
        <v>1500</v>
      </c>
      <c r="V4" s="102">
        <f t="shared" si="2"/>
        <v>1500</v>
      </c>
      <c r="W4" s="102">
        <f t="shared" si="2"/>
        <v>1500</v>
      </c>
      <c r="X4" s="103">
        <f t="shared" si="2"/>
        <v>1500</v>
      </c>
    </row>
    <row r="5" spans="1:24" ht="363" x14ac:dyDescent="0.3">
      <c r="A5" s="24">
        <v>2</v>
      </c>
      <c r="B5" s="104" t="s">
        <v>67</v>
      </c>
      <c r="C5" s="105" t="s">
        <v>65</v>
      </c>
      <c r="D5" s="99" t="s">
        <v>38</v>
      </c>
      <c r="E5" s="28" t="s">
        <v>28</v>
      </c>
      <c r="F5" s="29" t="s">
        <v>66</v>
      </c>
      <c r="G5" s="29">
        <v>12</v>
      </c>
      <c r="H5" s="30">
        <v>1064</v>
      </c>
      <c r="I5" s="30"/>
      <c r="J5" s="30">
        <f t="shared" si="0"/>
        <v>12768</v>
      </c>
      <c r="K5" s="30">
        <f t="shared" si="1"/>
        <v>12768</v>
      </c>
      <c r="L5" s="100"/>
      <c r="M5" s="101">
        <f t="shared" si="2"/>
        <v>1064</v>
      </c>
      <c r="N5" s="102">
        <f t="shared" si="2"/>
        <v>1064</v>
      </c>
      <c r="O5" s="102">
        <f t="shared" si="2"/>
        <v>1064</v>
      </c>
      <c r="P5" s="102">
        <f t="shared" si="2"/>
        <v>1064</v>
      </c>
      <c r="Q5" s="102">
        <f t="shared" si="2"/>
        <v>1064</v>
      </c>
      <c r="R5" s="102">
        <f t="shared" si="2"/>
        <v>1064</v>
      </c>
      <c r="S5" s="102">
        <f t="shared" si="2"/>
        <v>1064</v>
      </c>
      <c r="T5" s="102">
        <f t="shared" si="2"/>
        <v>1064</v>
      </c>
      <c r="U5" s="102">
        <f t="shared" si="2"/>
        <v>1064</v>
      </c>
      <c r="V5" s="102">
        <f t="shared" si="2"/>
        <v>1064</v>
      </c>
      <c r="W5" s="102">
        <f t="shared" si="2"/>
        <v>1064</v>
      </c>
      <c r="X5" s="103">
        <f t="shared" si="2"/>
        <v>1064</v>
      </c>
    </row>
    <row r="6" spans="1:24" ht="82.5" x14ac:dyDescent="0.3">
      <c r="A6" s="24">
        <v>3</v>
      </c>
      <c r="B6" s="105" t="s">
        <v>68</v>
      </c>
      <c r="C6" s="105" t="s">
        <v>65</v>
      </c>
      <c r="D6" s="99" t="s">
        <v>35</v>
      </c>
      <c r="E6" s="28" t="s">
        <v>28</v>
      </c>
      <c r="F6" s="29" t="s">
        <v>66</v>
      </c>
      <c r="G6" s="29">
        <v>12</v>
      </c>
      <c r="H6" s="30">
        <v>1500</v>
      </c>
      <c r="I6" s="30"/>
      <c r="J6" s="30">
        <f t="shared" si="0"/>
        <v>18000</v>
      </c>
      <c r="K6" s="30">
        <f t="shared" si="1"/>
        <v>18000</v>
      </c>
      <c r="L6" s="100"/>
      <c r="M6" s="101">
        <f t="shared" si="2"/>
        <v>1500</v>
      </c>
      <c r="N6" s="102">
        <f t="shared" si="2"/>
        <v>1500</v>
      </c>
      <c r="O6" s="102">
        <f t="shared" si="2"/>
        <v>1500</v>
      </c>
      <c r="P6" s="102">
        <f t="shared" si="2"/>
        <v>1500</v>
      </c>
      <c r="Q6" s="102">
        <f t="shared" si="2"/>
        <v>1500</v>
      </c>
      <c r="R6" s="102">
        <f t="shared" si="2"/>
        <v>1500</v>
      </c>
      <c r="S6" s="102">
        <f t="shared" si="2"/>
        <v>1500</v>
      </c>
      <c r="T6" s="102">
        <f t="shared" si="2"/>
        <v>1500</v>
      </c>
      <c r="U6" s="102">
        <f t="shared" si="2"/>
        <v>1500</v>
      </c>
      <c r="V6" s="102">
        <f t="shared" si="2"/>
        <v>1500</v>
      </c>
      <c r="W6" s="102">
        <f t="shared" si="2"/>
        <v>1500</v>
      </c>
      <c r="X6" s="103">
        <f t="shared" si="2"/>
        <v>1500</v>
      </c>
    </row>
    <row r="7" spans="1:24" ht="363" x14ac:dyDescent="0.3">
      <c r="A7" s="24">
        <v>4</v>
      </c>
      <c r="B7" s="104" t="s">
        <v>69</v>
      </c>
      <c r="C7" s="105" t="s">
        <v>65</v>
      </c>
      <c r="D7" s="99" t="s">
        <v>38</v>
      </c>
      <c r="E7" s="28" t="s">
        <v>28</v>
      </c>
      <c r="F7" s="29" t="s">
        <v>66</v>
      </c>
      <c r="G7" s="29">
        <v>12</v>
      </c>
      <c r="H7" s="30">
        <v>1064</v>
      </c>
      <c r="I7" s="30"/>
      <c r="J7" s="30">
        <f t="shared" si="0"/>
        <v>12768</v>
      </c>
      <c r="K7" s="30">
        <f t="shared" si="1"/>
        <v>12768</v>
      </c>
      <c r="L7" s="100"/>
      <c r="M7" s="101">
        <f t="shared" si="2"/>
        <v>1064</v>
      </c>
      <c r="N7" s="102">
        <f t="shared" si="2"/>
        <v>1064</v>
      </c>
      <c r="O7" s="102">
        <f t="shared" si="2"/>
        <v>1064</v>
      </c>
      <c r="P7" s="102">
        <f t="shared" si="2"/>
        <v>1064</v>
      </c>
      <c r="Q7" s="102">
        <f t="shared" si="2"/>
        <v>1064</v>
      </c>
      <c r="R7" s="102">
        <f t="shared" si="2"/>
        <v>1064</v>
      </c>
      <c r="S7" s="102">
        <f t="shared" si="2"/>
        <v>1064</v>
      </c>
      <c r="T7" s="102">
        <f t="shared" si="2"/>
        <v>1064</v>
      </c>
      <c r="U7" s="102">
        <f t="shared" si="2"/>
        <v>1064</v>
      </c>
      <c r="V7" s="102">
        <f t="shared" si="2"/>
        <v>1064</v>
      </c>
      <c r="W7" s="102">
        <f t="shared" si="2"/>
        <v>1064</v>
      </c>
      <c r="X7" s="103">
        <f t="shared" si="2"/>
        <v>1064</v>
      </c>
    </row>
    <row r="8" spans="1:24" ht="409.5" x14ac:dyDescent="0.3">
      <c r="A8" s="24">
        <v>5</v>
      </c>
      <c r="B8" s="105" t="s">
        <v>70</v>
      </c>
      <c r="C8" s="105" t="s">
        <v>71</v>
      </c>
      <c r="D8" s="99" t="s">
        <v>72</v>
      </c>
      <c r="E8" s="28" t="s">
        <v>28</v>
      </c>
      <c r="F8" s="29" t="s">
        <v>73</v>
      </c>
      <c r="G8" s="29">
        <v>1</v>
      </c>
      <c r="H8" s="30">
        <v>23000</v>
      </c>
      <c r="I8" s="30">
        <f>H8*19%</f>
        <v>4370</v>
      </c>
      <c r="J8" s="30">
        <f t="shared" si="0"/>
        <v>23000</v>
      </c>
      <c r="K8" s="30">
        <f t="shared" si="1"/>
        <v>27370</v>
      </c>
      <c r="L8" s="100"/>
      <c r="M8" s="101">
        <f>$K8</f>
        <v>27370</v>
      </c>
      <c r="N8" s="37"/>
      <c r="O8" s="37"/>
      <c r="P8" s="37"/>
      <c r="Q8" s="37"/>
      <c r="R8" s="37"/>
      <c r="S8" s="37"/>
      <c r="T8" s="37"/>
      <c r="U8" s="37"/>
      <c r="V8" s="37"/>
      <c r="W8" s="37"/>
      <c r="X8" s="106"/>
    </row>
    <row r="9" spans="1:24" ht="409.5" x14ac:dyDescent="0.3">
      <c r="A9" s="24">
        <v>6</v>
      </c>
      <c r="B9" s="25" t="s">
        <v>74</v>
      </c>
      <c r="C9" s="25" t="s">
        <v>75</v>
      </c>
      <c r="D9" s="99" t="s">
        <v>27</v>
      </c>
      <c r="E9" s="28" t="s">
        <v>28</v>
      </c>
      <c r="F9" s="29" t="s">
        <v>66</v>
      </c>
      <c r="G9" s="29">
        <v>12</v>
      </c>
      <c r="H9" s="30">
        <v>1000</v>
      </c>
      <c r="I9" s="30"/>
      <c r="J9" s="30">
        <f t="shared" si="0"/>
        <v>12000</v>
      </c>
      <c r="K9" s="30">
        <f t="shared" si="1"/>
        <v>12000</v>
      </c>
      <c r="L9" s="100"/>
      <c r="M9" s="101">
        <f t="shared" ref="M9:X10" si="3">$H9</f>
        <v>1000</v>
      </c>
      <c r="N9" s="102">
        <f t="shared" si="3"/>
        <v>1000</v>
      </c>
      <c r="O9" s="102">
        <f t="shared" si="3"/>
        <v>1000</v>
      </c>
      <c r="P9" s="102">
        <f t="shared" si="3"/>
        <v>1000</v>
      </c>
      <c r="Q9" s="102">
        <f t="shared" si="3"/>
        <v>1000</v>
      </c>
      <c r="R9" s="102">
        <f t="shared" si="3"/>
        <v>1000</v>
      </c>
      <c r="S9" s="102">
        <f t="shared" si="3"/>
        <v>1000</v>
      </c>
      <c r="T9" s="102">
        <f t="shared" si="3"/>
        <v>1000</v>
      </c>
      <c r="U9" s="102">
        <f t="shared" si="3"/>
        <v>1000</v>
      </c>
      <c r="V9" s="102">
        <f t="shared" si="3"/>
        <v>1000</v>
      </c>
      <c r="W9" s="102">
        <f t="shared" si="3"/>
        <v>1000</v>
      </c>
      <c r="X9" s="103">
        <f t="shared" si="3"/>
        <v>1000</v>
      </c>
    </row>
    <row r="10" spans="1:24" ht="231" x14ac:dyDescent="0.3">
      <c r="A10" s="24">
        <v>7</v>
      </c>
      <c r="B10" s="25" t="s">
        <v>76</v>
      </c>
      <c r="C10" s="25" t="s">
        <v>77</v>
      </c>
      <c r="D10" s="99" t="s">
        <v>45</v>
      </c>
      <c r="E10" s="28" t="s">
        <v>28</v>
      </c>
      <c r="F10" s="29" t="s">
        <v>66</v>
      </c>
      <c r="G10" s="29">
        <v>12</v>
      </c>
      <c r="H10" s="30">
        <v>200</v>
      </c>
      <c r="I10" s="30"/>
      <c r="J10" s="30">
        <f t="shared" si="0"/>
        <v>2400</v>
      </c>
      <c r="K10" s="30">
        <f t="shared" si="1"/>
        <v>2400</v>
      </c>
      <c r="L10" s="100"/>
      <c r="M10" s="101">
        <f t="shared" si="3"/>
        <v>200</v>
      </c>
      <c r="N10" s="102">
        <f t="shared" si="3"/>
        <v>200</v>
      </c>
      <c r="O10" s="102">
        <f t="shared" si="3"/>
        <v>200</v>
      </c>
      <c r="P10" s="102">
        <f t="shared" si="3"/>
        <v>200</v>
      </c>
      <c r="Q10" s="102">
        <f t="shared" si="3"/>
        <v>200</v>
      </c>
      <c r="R10" s="102">
        <f t="shared" si="3"/>
        <v>200</v>
      </c>
      <c r="S10" s="102">
        <f t="shared" si="3"/>
        <v>200</v>
      </c>
      <c r="T10" s="102">
        <f t="shared" si="3"/>
        <v>200</v>
      </c>
      <c r="U10" s="102">
        <f t="shared" si="3"/>
        <v>200</v>
      </c>
      <c r="V10" s="102">
        <f t="shared" si="3"/>
        <v>200</v>
      </c>
      <c r="W10" s="102">
        <f t="shared" si="3"/>
        <v>200</v>
      </c>
      <c r="X10" s="103">
        <f t="shared" si="3"/>
        <v>200</v>
      </c>
    </row>
    <row r="11" spans="1:24" ht="132" x14ac:dyDescent="0.3">
      <c r="A11" s="24">
        <v>8</v>
      </c>
      <c r="B11" s="25" t="s">
        <v>78</v>
      </c>
      <c r="C11" s="25" t="s">
        <v>79</v>
      </c>
      <c r="D11" s="99" t="s">
        <v>48</v>
      </c>
      <c r="E11" s="28" t="s">
        <v>80</v>
      </c>
      <c r="F11" s="29" t="s">
        <v>66</v>
      </c>
      <c r="G11" s="29">
        <v>12</v>
      </c>
      <c r="H11" s="30">
        <v>100</v>
      </c>
      <c r="I11" s="30">
        <f>H11*19%</f>
        <v>19</v>
      </c>
      <c r="J11" s="30">
        <f t="shared" si="0"/>
        <v>1200</v>
      </c>
      <c r="K11" s="30">
        <f t="shared" si="1"/>
        <v>1428</v>
      </c>
      <c r="L11" s="100"/>
      <c r="M11" s="101">
        <f t="shared" ref="M11:X13" si="4">$H11+$I11</f>
        <v>119</v>
      </c>
      <c r="N11" s="102">
        <f t="shared" si="4"/>
        <v>119</v>
      </c>
      <c r="O11" s="102">
        <f t="shared" si="4"/>
        <v>119</v>
      </c>
      <c r="P11" s="102">
        <f t="shared" si="4"/>
        <v>119</v>
      </c>
      <c r="Q11" s="102">
        <f t="shared" si="4"/>
        <v>119</v>
      </c>
      <c r="R11" s="102">
        <f t="shared" si="4"/>
        <v>119</v>
      </c>
      <c r="S11" s="102">
        <f t="shared" si="4"/>
        <v>119</v>
      </c>
      <c r="T11" s="102">
        <f t="shared" si="4"/>
        <v>119</v>
      </c>
      <c r="U11" s="102">
        <f t="shared" si="4"/>
        <v>119</v>
      </c>
      <c r="V11" s="102">
        <f t="shared" si="4"/>
        <v>119</v>
      </c>
      <c r="W11" s="102">
        <f t="shared" si="4"/>
        <v>119</v>
      </c>
      <c r="X11" s="103">
        <f t="shared" si="4"/>
        <v>119</v>
      </c>
    </row>
    <row r="12" spans="1:24" ht="132" x14ac:dyDescent="0.3">
      <c r="A12" s="24">
        <v>9</v>
      </c>
      <c r="B12" s="25" t="s">
        <v>78</v>
      </c>
      <c r="C12" s="25" t="s">
        <v>81</v>
      </c>
      <c r="D12" s="99" t="s">
        <v>48</v>
      </c>
      <c r="E12" s="28" t="s">
        <v>80</v>
      </c>
      <c r="F12" s="29" t="s">
        <v>66</v>
      </c>
      <c r="G12" s="29">
        <v>12</v>
      </c>
      <c r="H12" s="30">
        <v>100</v>
      </c>
      <c r="I12" s="30">
        <f>H12*19%</f>
        <v>19</v>
      </c>
      <c r="J12" s="30">
        <f t="shared" si="0"/>
        <v>1200</v>
      </c>
      <c r="K12" s="30">
        <f t="shared" si="1"/>
        <v>1428</v>
      </c>
      <c r="L12" s="107"/>
      <c r="M12" s="101">
        <f t="shared" si="4"/>
        <v>119</v>
      </c>
      <c r="N12" s="102">
        <f t="shared" si="4"/>
        <v>119</v>
      </c>
      <c r="O12" s="102">
        <f t="shared" si="4"/>
        <v>119</v>
      </c>
      <c r="P12" s="102">
        <f t="shared" si="4"/>
        <v>119</v>
      </c>
      <c r="Q12" s="102">
        <f t="shared" si="4"/>
        <v>119</v>
      </c>
      <c r="R12" s="102">
        <f t="shared" si="4"/>
        <v>119</v>
      </c>
      <c r="S12" s="102">
        <f t="shared" si="4"/>
        <v>119</v>
      </c>
      <c r="T12" s="102">
        <f t="shared" si="4"/>
        <v>119</v>
      </c>
      <c r="U12" s="102">
        <f t="shared" si="4"/>
        <v>119</v>
      </c>
      <c r="V12" s="102">
        <f t="shared" si="4"/>
        <v>119</v>
      </c>
      <c r="W12" s="102">
        <f t="shared" si="4"/>
        <v>119</v>
      </c>
      <c r="X12" s="103">
        <f t="shared" si="4"/>
        <v>119</v>
      </c>
    </row>
    <row r="13" spans="1:24" ht="396" x14ac:dyDescent="0.3">
      <c r="A13" s="24">
        <v>10</v>
      </c>
      <c r="B13" s="25" t="s">
        <v>82</v>
      </c>
      <c r="C13" s="25" t="s">
        <v>83</v>
      </c>
      <c r="D13" s="99" t="s">
        <v>84</v>
      </c>
      <c r="E13" s="28" t="s">
        <v>28</v>
      </c>
      <c r="F13" s="29" t="s">
        <v>66</v>
      </c>
      <c r="G13" s="29">
        <v>12</v>
      </c>
      <c r="H13" s="30">
        <v>250</v>
      </c>
      <c r="I13" s="30">
        <f>H13*19%</f>
        <v>47.5</v>
      </c>
      <c r="J13" s="30">
        <f t="shared" si="0"/>
        <v>3000</v>
      </c>
      <c r="K13" s="30">
        <f t="shared" si="1"/>
        <v>3570</v>
      </c>
      <c r="L13" s="100"/>
      <c r="M13" s="101">
        <f t="shared" si="4"/>
        <v>297.5</v>
      </c>
      <c r="N13" s="102">
        <f t="shared" si="4"/>
        <v>297.5</v>
      </c>
      <c r="O13" s="102">
        <f t="shared" si="4"/>
        <v>297.5</v>
      </c>
      <c r="P13" s="102">
        <f t="shared" si="4"/>
        <v>297.5</v>
      </c>
      <c r="Q13" s="102">
        <f t="shared" si="4"/>
        <v>297.5</v>
      </c>
      <c r="R13" s="102">
        <f t="shared" si="4"/>
        <v>297.5</v>
      </c>
      <c r="S13" s="102">
        <f t="shared" si="4"/>
        <v>297.5</v>
      </c>
      <c r="T13" s="102">
        <f t="shared" si="4"/>
        <v>297.5</v>
      </c>
      <c r="U13" s="102">
        <f t="shared" si="4"/>
        <v>297.5</v>
      </c>
      <c r="V13" s="102">
        <f t="shared" si="4"/>
        <v>297.5</v>
      </c>
      <c r="W13" s="102">
        <f t="shared" si="4"/>
        <v>297.5</v>
      </c>
      <c r="X13" s="103">
        <f t="shared" si="4"/>
        <v>297.5</v>
      </c>
    </row>
    <row r="14" spans="1:24" ht="409.5" x14ac:dyDescent="0.3">
      <c r="A14" s="24">
        <v>11</v>
      </c>
      <c r="B14" s="25" t="s">
        <v>85</v>
      </c>
      <c r="C14" s="25" t="s">
        <v>86</v>
      </c>
      <c r="D14" s="99" t="s">
        <v>72</v>
      </c>
      <c r="E14" s="28" t="s">
        <v>28</v>
      </c>
      <c r="F14" s="29" t="s">
        <v>66</v>
      </c>
      <c r="G14" s="29">
        <v>10</v>
      </c>
      <c r="H14" s="30">
        <v>106</v>
      </c>
      <c r="I14" s="30">
        <f>H14*19%</f>
        <v>20.14</v>
      </c>
      <c r="J14" s="30">
        <f t="shared" si="0"/>
        <v>1060</v>
      </c>
      <c r="K14" s="30">
        <f t="shared" si="1"/>
        <v>1261.4000000000001</v>
      </c>
      <c r="L14" s="107"/>
      <c r="M14" s="101"/>
      <c r="N14" s="102"/>
      <c r="O14" s="102">
        <f t="shared" ref="O14:X14" si="5">$H14+$I14</f>
        <v>126.14</v>
      </c>
      <c r="P14" s="102">
        <f t="shared" si="5"/>
        <v>126.14</v>
      </c>
      <c r="Q14" s="102">
        <f t="shared" si="5"/>
        <v>126.14</v>
      </c>
      <c r="R14" s="102">
        <f t="shared" si="5"/>
        <v>126.14</v>
      </c>
      <c r="S14" s="102">
        <f t="shared" si="5"/>
        <v>126.14</v>
      </c>
      <c r="T14" s="102">
        <f t="shared" si="5"/>
        <v>126.14</v>
      </c>
      <c r="U14" s="102">
        <f t="shared" si="5"/>
        <v>126.14</v>
      </c>
      <c r="V14" s="102">
        <f t="shared" si="5"/>
        <v>126.14</v>
      </c>
      <c r="W14" s="102">
        <f t="shared" si="5"/>
        <v>126.14</v>
      </c>
      <c r="X14" s="103">
        <f t="shared" si="5"/>
        <v>126.14</v>
      </c>
    </row>
    <row r="15" spans="1:24" ht="16.5" x14ac:dyDescent="0.3">
      <c r="A15" s="24">
        <v>12</v>
      </c>
      <c r="B15" s="25"/>
      <c r="C15" s="25"/>
      <c r="D15" s="99"/>
      <c r="E15" s="28"/>
      <c r="F15" s="29"/>
      <c r="G15" s="29"/>
      <c r="H15" s="30"/>
      <c r="I15" s="30"/>
      <c r="J15" s="30">
        <f t="shared" si="0"/>
        <v>0</v>
      </c>
      <c r="K15" s="30">
        <f t="shared" si="1"/>
        <v>0</v>
      </c>
      <c r="L15" s="100"/>
      <c r="M15" s="108"/>
      <c r="N15" s="37"/>
      <c r="O15" s="37"/>
      <c r="P15" s="37"/>
      <c r="Q15" s="37"/>
      <c r="R15" s="37"/>
      <c r="S15" s="37"/>
      <c r="T15" s="37"/>
      <c r="U15" s="37"/>
      <c r="V15" s="37"/>
      <c r="W15" s="37"/>
      <c r="X15" s="106"/>
    </row>
    <row r="16" spans="1:24" ht="16.5" x14ac:dyDescent="0.3">
      <c r="A16" s="24">
        <v>13</v>
      </c>
      <c r="B16" s="25"/>
      <c r="C16" s="25"/>
      <c r="D16" s="99"/>
      <c r="E16" s="28"/>
      <c r="F16" s="29"/>
      <c r="G16" s="29"/>
      <c r="H16" s="30"/>
      <c r="I16" s="30"/>
      <c r="J16" s="30">
        <f t="shared" si="0"/>
        <v>0</v>
      </c>
      <c r="K16" s="30">
        <f t="shared" si="1"/>
        <v>0</v>
      </c>
      <c r="L16" s="100"/>
      <c r="M16" s="108"/>
      <c r="N16" s="37"/>
      <c r="O16" s="37"/>
      <c r="P16" s="37"/>
      <c r="Q16" s="37"/>
      <c r="R16" s="37"/>
      <c r="S16" s="37"/>
      <c r="T16" s="37"/>
      <c r="U16" s="37"/>
      <c r="V16" s="37"/>
      <c r="W16" s="37"/>
      <c r="X16" s="106"/>
    </row>
    <row r="17" spans="1:24" ht="16.5" x14ac:dyDescent="0.3">
      <c r="A17" s="24">
        <v>14</v>
      </c>
      <c r="B17" s="25"/>
      <c r="C17" s="25"/>
      <c r="D17" s="99"/>
      <c r="E17" s="28"/>
      <c r="F17" s="29"/>
      <c r="G17" s="29"/>
      <c r="H17" s="30"/>
      <c r="I17" s="30"/>
      <c r="J17" s="30">
        <f t="shared" si="0"/>
        <v>0</v>
      </c>
      <c r="K17" s="30">
        <f t="shared" si="1"/>
        <v>0</v>
      </c>
      <c r="L17" s="100"/>
      <c r="M17" s="108"/>
      <c r="N17" s="37"/>
      <c r="O17" s="37"/>
      <c r="P17" s="37"/>
      <c r="Q17" s="37"/>
      <c r="R17" s="37"/>
      <c r="S17" s="37"/>
      <c r="T17" s="37"/>
      <c r="U17" s="37"/>
      <c r="V17" s="37"/>
      <c r="W17" s="37"/>
      <c r="X17" s="106"/>
    </row>
    <row r="18" spans="1:24" ht="16.5" x14ac:dyDescent="0.3">
      <c r="A18" s="24">
        <v>15</v>
      </c>
      <c r="B18" s="25"/>
      <c r="C18" s="25"/>
      <c r="D18" s="99"/>
      <c r="E18" s="28"/>
      <c r="F18" s="29"/>
      <c r="G18" s="29"/>
      <c r="H18" s="30"/>
      <c r="I18" s="30"/>
      <c r="J18" s="30">
        <f t="shared" si="0"/>
        <v>0</v>
      </c>
      <c r="K18" s="30">
        <f t="shared" si="1"/>
        <v>0</v>
      </c>
      <c r="L18" s="100"/>
      <c r="M18" s="44"/>
      <c r="N18" s="45"/>
      <c r="O18" s="45"/>
      <c r="P18" s="45"/>
      <c r="Q18" s="45"/>
      <c r="R18" s="45"/>
      <c r="S18" s="45"/>
      <c r="T18" s="45"/>
      <c r="U18" s="45"/>
      <c r="V18" s="45"/>
      <c r="W18" s="45"/>
      <c r="X18" s="46"/>
    </row>
    <row r="19" spans="1:24" ht="18" x14ac:dyDescent="0.35">
      <c r="A19" s="47" t="s">
        <v>49</v>
      </c>
      <c r="B19" s="48"/>
      <c r="C19" s="48"/>
      <c r="D19" s="48"/>
      <c r="E19" s="48"/>
      <c r="F19" s="48"/>
      <c r="G19" s="48"/>
      <c r="H19" s="48"/>
      <c r="I19" s="69"/>
      <c r="J19" s="50">
        <f t="shared" ref="J19:X19" si="6">SUM(J4:J18)</f>
        <v>105396</v>
      </c>
      <c r="K19" s="50">
        <f t="shared" si="6"/>
        <v>110993.4</v>
      </c>
      <c r="L19" s="52">
        <f t="shared" si="6"/>
        <v>0</v>
      </c>
      <c r="M19" s="51">
        <f t="shared" si="6"/>
        <v>34233.5</v>
      </c>
      <c r="N19" s="50">
        <f t="shared" si="6"/>
        <v>6863.5</v>
      </c>
      <c r="O19" s="50">
        <f t="shared" si="6"/>
        <v>6989.64</v>
      </c>
      <c r="P19" s="50">
        <f t="shared" si="6"/>
        <v>6989.64</v>
      </c>
      <c r="Q19" s="50">
        <f t="shared" si="6"/>
        <v>6989.64</v>
      </c>
      <c r="R19" s="50">
        <f t="shared" si="6"/>
        <v>6989.64</v>
      </c>
      <c r="S19" s="50">
        <f t="shared" si="6"/>
        <v>6989.64</v>
      </c>
      <c r="T19" s="50">
        <f t="shared" si="6"/>
        <v>6989.64</v>
      </c>
      <c r="U19" s="50">
        <f t="shared" si="6"/>
        <v>6989.64</v>
      </c>
      <c r="V19" s="50">
        <f t="shared" si="6"/>
        <v>6989.64</v>
      </c>
      <c r="W19" s="50">
        <f t="shared" si="6"/>
        <v>6989.64</v>
      </c>
      <c r="X19" s="52">
        <f t="shared" si="6"/>
        <v>6989.64</v>
      </c>
    </row>
    <row r="20" spans="1:24" ht="18" x14ac:dyDescent="0.3">
      <c r="A20" s="53" t="s">
        <v>50</v>
      </c>
      <c r="B20" s="54"/>
      <c r="C20" s="54"/>
      <c r="D20" s="54"/>
      <c r="E20" s="54"/>
      <c r="F20" s="54"/>
      <c r="G20" s="54"/>
      <c r="H20" s="54"/>
      <c r="I20" s="54"/>
      <c r="J20" s="54"/>
      <c r="K20" s="54"/>
      <c r="L20" s="109"/>
      <c r="M20" s="55"/>
      <c r="N20" s="56"/>
      <c r="O20" s="56"/>
      <c r="P20" s="56"/>
      <c r="Q20" s="56"/>
      <c r="R20" s="56"/>
      <c r="S20" s="56"/>
      <c r="T20" s="56"/>
      <c r="U20" s="56"/>
      <c r="V20" s="56"/>
      <c r="W20" s="56"/>
      <c r="X20" s="57"/>
    </row>
    <row r="21" spans="1:24" ht="396" x14ac:dyDescent="0.3">
      <c r="A21" s="24">
        <v>26</v>
      </c>
      <c r="B21" s="25" t="s">
        <v>87</v>
      </c>
      <c r="C21" s="25" t="s">
        <v>88</v>
      </c>
      <c r="D21" s="110" t="s">
        <v>84</v>
      </c>
      <c r="E21" s="29" t="s">
        <v>28</v>
      </c>
      <c r="F21" s="29" t="s">
        <v>66</v>
      </c>
      <c r="G21" s="29">
        <v>1</v>
      </c>
      <c r="H21" s="30">
        <v>5090</v>
      </c>
      <c r="I21" s="30">
        <f>H21*19%</f>
        <v>967.1</v>
      </c>
      <c r="J21" s="30">
        <f t="shared" ref="J21:J30" si="7">G21*H21</f>
        <v>5090</v>
      </c>
      <c r="K21" s="30">
        <f t="shared" ref="K21:K30" si="8">G21*(H21+I21)</f>
        <v>6057.1</v>
      </c>
      <c r="L21" s="106"/>
      <c r="M21" s="101"/>
      <c r="N21" s="37"/>
      <c r="O21" s="37"/>
      <c r="P21" s="37"/>
      <c r="Q21" s="37"/>
      <c r="R21" s="37"/>
      <c r="S21" s="37"/>
      <c r="T21" s="37"/>
      <c r="U21" s="37"/>
      <c r="V21" s="37"/>
      <c r="W21" s="37"/>
      <c r="X21" s="103">
        <f>K21</f>
        <v>6057.1</v>
      </c>
    </row>
    <row r="22" spans="1:24" ht="409.5" x14ac:dyDescent="0.3">
      <c r="A22" s="111">
        <v>27</v>
      </c>
      <c r="B22" s="112" t="s">
        <v>70</v>
      </c>
      <c r="C22" s="112" t="s">
        <v>71</v>
      </c>
      <c r="D22" s="99" t="s">
        <v>72</v>
      </c>
      <c r="E22" s="28" t="s">
        <v>28</v>
      </c>
      <c r="F22" s="28" t="s">
        <v>73</v>
      </c>
      <c r="G22" s="28">
        <v>1</v>
      </c>
      <c r="H22" s="113">
        <v>26000</v>
      </c>
      <c r="I22" s="30">
        <f>H22*19%</f>
        <v>4940</v>
      </c>
      <c r="J22" s="30">
        <f t="shared" si="7"/>
        <v>26000</v>
      </c>
      <c r="K22" s="30">
        <f t="shared" si="8"/>
        <v>30940</v>
      </c>
      <c r="L22" s="114"/>
      <c r="M22" s="101"/>
      <c r="N22" s="115"/>
      <c r="O22" s="115"/>
      <c r="P22" s="115"/>
      <c r="Q22" s="115"/>
      <c r="R22" s="115"/>
      <c r="S22" s="115"/>
      <c r="T22" s="115"/>
      <c r="U22" s="115"/>
      <c r="V22" s="115"/>
      <c r="W22" s="115"/>
      <c r="X22" s="103">
        <f>K22</f>
        <v>30940</v>
      </c>
    </row>
    <row r="23" spans="1:24" ht="16.5" x14ac:dyDescent="0.3">
      <c r="A23" s="111">
        <v>28</v>
      </c>
      <c r="B23" s="112"/>
      <c r="C23" s="112"/>
      <c r="D23" s="99"/>
      <c r="E23" s="28"/>
      <c r="F23" s="28"/>
      <c r="G23" s="28"/>
      <c r="H23" s="113"/>
      <c r="I23" s="113"/>
      <c r="J23" s="30">
        <f t="shared" si="7"/>
        <v>0</v>
      </c>
      <c r="K23" s="30">
        <f t="shared" si="8"/>
        <v>0</v>
      </c>
      <c r="L23" s="114"/>
      <c r="M23" s="116"/>
      <c r="N23" s="115"/>
      <c r="O23" s="115"/>
      <c r="P23" s="115"/>
      <c r="Q23" s="115"/>
      <c r="R23" s="115"/>
      <c r="S23" s="115"/>
      <c r="T23" s="115"/>
      <c r="U23" s="115"/>
      <c r="V23" s="115"/>
      <c r="W23" s="115"/>
      <c r="X23" s="114"/>
    </row>
    <row r="24" spans="1:24" ht="16.5" x14ac:dyDescent="0.3">
      <c r="A24" s="111">
        <v>29</v>
      </c>
      <c r="B24" s="112"/>
      <c r="C24" s="112"/>
      <c r="D24" s="99"/>
      <c r="E24" s="28"/>
      <c r="F24" s="28"/>
      <c r="G24" s="28"/>
      <c r="H24" s="113"/>
      <c r="I24" s="113"/>
      <c r="J24" s="30">
        <f t="shared" si="7"/>
        <v>0</v>
      </c>
      <c r="K24" s="30">
        <f t="shared" si="8"/>
        <v>0</v>
      </c>
      <c r="L24" s="114"/>
      <c r="M24" s="116"/>
      <c r="N24" s="115"/>
      <c r="O24" s="115"/>
      <c r="P24" s="115"/>
      <c r="Q24" s="115"/>
      <c r="R24" s="115"/>
      <c r="S24" s="115"/>
      <c r="T24" s="115"/>
      <c r="U24" s="115"/>
      <c r="V24" s="115"/>
      <c r="W24" s="115"/>
      <c r="X24" s="114"/>
    </row>
    <row r="25" spans="1:24" ht="16.5" x14ac:dyDescent="0.3">
      <c r="A25" s="111">
        <v>30</v>
      </c>
      <c r="B25" s="112"/>
      <c r="C25" s="112"/>
      <c r="D25" s="99"/>
      <c r="E25" s="28"/>
      <c r="F25" s="28"/>
      <c r="G25" s="28"/>
      <c r="H25" s="113"/>
      <c r="I25" s="113"/>
      <c r="J25" s="30">
        <f t="shared" si="7"/>
        <v>0</v>
      </c>
      <c r="K25" s="30">
        <f t="shared" si="8"/>
        <v>0</v>
      </c>
      <c r="L25" s="114"/>
      <c r="M25" s="116"/>
      <c r="N25" s="115"/>
      <c r="O25" s="115"/>
      <c r="P25" s="115"/>
      <c r="Q25" s="115"/>
      <c r="R25" s="115"/>
      <c r="S25" s="115"/>
      <c r="T25" s="115"/>
      <c r="U25" s="115"/>
      <c r="V25" s="115"/>
      <c r="W25" s="115"/>
      <c r="X25" s="114"/>
    </row>
    <row r="26" spans="1:24" ht="16.5" x14ac:dyDescent="0.3">
      <c r="A26" s="111">
        <v>31</v>
      </c>
      <c r="B26" s="25"/>
      <c r="C26" s="25"/>
      <c r="D26" s="99"/>
      <c r="E26" s="28"/>
      <c r="F26" s="29"/>
      <c r="G26" s="29"/>
      <c r="H26" s="30"/>
      <c r="I26" s="30"/>
      <c r="J26" s="30">
        <f t="shared" si="7"/>
        <v>0</v>
      </c>
      <c r="K26" s="30">
        <f t="shared" si="8"/>
        <v>0</v>
      </c>
      <c r="L26" s="106"/>
      <c r="M26" s="108"/>
      <c r="N26" s="37"/>
      <c r="O26" s="37"/>
      <c r="P26" s="37"/>
      <c r="Q26" s="37"/>
      <c r="R26" s="37"/>
      <c r="S26" s="37"/>
      <c r="T26" s="37"/>
      <c r="U26" s="37"/>
      <c r="V26" s="37"/>
      <c r="W26" s="37"/>
      <c r="X26" s="106"/>
    </row>
    <row r="27" spans="1:24" ht="16.5" x14ac:dyDescent="0.3">
      <c r="A27" s="111">
        <v>32</v>
      </c>
      <c r="B27" s="25"/>
      <c r="C27" s="25"/>
      <c r="D27" s="99"/>
      <c r="E27" s="28"/>
      <c r="F27" s="29"/>
      <c r="G27" s="29"/>
      <c r="H27" s="30"/>
      <c r="I27" s="30"/>
      <c r="J27" s="30">
        <f t="shared" si="7"/>
        <v>0</v>
      </c>
      <c r="K27" s="30">
        <f t="shared" si="8"/>
        <v>0</v>
      </c>
      <c r="L27" s="106"/>
      <c r="M27" s="108"/>
      <c r="N27" s="37"/>
      <c r="O27" s="37"/>
      <c r="P27" s="37"/>
      <c r="Q27" s="37"/>
      <c r="R27" s="37"/>
      <c r="S27" s="37"/>
      <c r="T27" s="37"/>
      <c r="U27" s="37"/>
      <c r="V27" s="37"/>
      <c r="W27" s="37"/>
      <c r="X27" s="106"/>
    </row>
    <row r="28" spans="1:24" ht="16.5" x14ac:dyDescent="0.3">
      <c r="A28" s="111">
        <v>33</v>
      </c>
      <c r="B28" s="25"/>
      <c r="C28" s="25"/>
      <c r="D28" s="99"/>
      <c r="E28" s="28"/>
      <c r="F28" s="29"/>
      <c r="G28" s="29"/>
      <c r="H28" s="30"/>
      <c r="I28" s="30"/>
      <c r="J28" s="30">
        <f t="shared" si="7"/>
        <v>0</v>
      </c>
      <c r="K28" s="30">
        <f t="shared" si="8"/>
        <v>0</v>
      </c>
      <c r="L28" s="106"/>
      <c r="M28" s="108"/>
      <c r="N28" s="37"/>
      <c r="O28" s="37"/>
      <c r="P28" s="37"/>
      <c r="Q28" s="37"/>
      <c r="R28" s="37"/>
      <c r="S28" s="37"/>
      <c r="T28" s="37"/>
      <c r="U28" s="37"/>
      <c r="V28" s="37"/>
      <c r="W28" s="37"/>
      <c r="X28" s="106"/>
    </row>
    <row r="29" spans="1:24" ht="16.5" x14ac:dyDescent="0.3">
      <c r="A29" s="111">
        <v>34</v>
      </c>
      <c r="B29" s="25"/>
      <c r="C29" s="25"/>
      <c r="D29" s="99"/>
      <c r="E29" s="28"/>
      <c r="F29" s="29"/>
      <c r="G29" s="29"/>
      <c r="H29" s="30"/>
      <c r="I29" s="30"/>
      <c r="J29" s="30">
        <f t="shared" si="7"/>
        <v>0</v>
      </c>
      <c r="K29" s="30">
        <f t="shared" si="8"/>
        <v>0</v>
      </c>
      <c r="L29" s="106"/>
      <c r="M29" s="108"/>
      <c r="N29" s="37"/>
      <c r="O29" s="37"/>
      <c r="P29" s="37"/>
      <c r="Q29" s="37"/>
      <c r="R29" s="37"/>
      <c r="S29" s="37"/>
      <c r="T29" s="37"/>
      <c r="U29" s="37"/>
      <c r="V29" s="37"/>
      <c r="W29" s="37"/>
      <c r="X29" s="106"/>
    </row>
    <row r="30" spans="1:24" ht="16.5" x14ac:dyDescent="0.3">
      <c r="A30" s="111">
        <v>35</v>
      </c>
      <c r="B30" s="117"/>
      <c r="C30" s="117"/>
      <c r="D30" s="99"/>
      <c r="E30" s="28"/>
      <c r="F30" s="118"/>
      <c r="G30" s="118"/>
      <c r="H30" s="119"/>
      <c r="I30" s="119"/>
      <c r="J30" s="30">
        <f t="shared" si="7"/>
        <v>0</v>
      </c>
      <c r="K30" s="30">
        <f t="shared" si="8"/>
        <v>0</v>
      </c>
      <c r="L30" s="46"/>
      <c r="M30" s="44"/>
      <c r="N30" s="45"/>
      <c r="O30" s="45"/>
      <c r="P30" s="45"/>
      <c r="Q30" s="45"/>
      <c r="R30" s="45"/>
      <c r="S30" s="45"/>
      <c r="T30" s="45"/>
      <c r="U30" s="45"/>
      <c r="V30" s="45"/>
      <c r="W30" s="45"/>
      <c r="X30" s="46"/>
    </row>
    <row r="31" spans="1:24" ht="18" x14ac:dyDescent="0.35">
      <c r="A31" s="47" t="s">
        <v>57</v>
      </c>
      <c r="B31" s="48"/>
      <c r="C31" s="48"/>
      <c r="D31" s="48"/>
      <c r="E31" s="48"/>
      <c r="F31" s="48"/>
      <c r="G31" s="48"/>
      <c r="H31" s="48"/>
      <c r="I31" s="69"/>
      <c r="J31" s="50">
        <f t="shared" ref="J31:X31" si="9">SUM(J21:J30)</f>
        <v>31090</v>
      </c>
      <c r="K31" s="50">
        <f t="shared" si="9"/>
        <v>36997.1</v>
      </c>
      <c r="L31" s="52">
        <f t="shared" si="9"/>
        <v>0</v>
      </c>
      <c r="M31" s="51">
        <f t="shared" si="9"/>
        <v>0</v>
      </c>
      <c r="N31" s="50">
        <f t="shared" si="9"/>
        <v>0</v>
      </c>
      <c r="O31" s="50">
        <f t="shared" si="9"/>
        <v>0</v>
      </c>
      <c r="P31" s="50">
        <f t="shared" si="9"/>
        <v>0</v>
      </c>
      <c r="Q31" s="50">
        <f t="shared" si="9"/>
        <v>0</v>
      </c>
      <c r="R31" s="50">
        <f t="shared" si="9"/>
        <v>0</v>
      </c>
      <c r="S31" s="50">
        <f t="shared" si="9"/>
        <v>0</v>
      </c>
      <c r="T31" s="50">
        <f t="shared" si="9"/>
        <v>0</v>
      </c>
      <c r="U31" s="50">
        <f t="shared" si="9"/>
        <v>0</v>
      </c>
      <c r="V31" s="50">
        <f t="shared" si="9"/>
        <v>0</v>
      </c>
      <c r="W31" s="50">
        <f t="shared" si="9"/>
        <v>0</v>
      </c>
      <c r="X31" s="52">
        <f t="shared" si="9"/>
        <v>36997.1</v>
      </c>
    </row>
    <row r="32" spans="1:24" ht="18" x14ac:dyDescent="0.35">
      <c r="A32" s="70" t="s">
        <v>58</v>
      </c>
      <c r="B32" s="71"/>
      <c r="C32" s="71"/>
      <c r="D32" s="71"/>
      <c r="E32" s="71"/>
      <c r="F32" s="71"/>
      <c r="G32" s="71"/>
      <c r="H32" s="71"/>
      <c r="I32" s="72"/>
      <c r="J32" s="73">
        <f t="shared" ref="J32:X32" si="10">J19+J31</f>
        <v>136486</v>
      </c>
      <c r="K32" s="74">
        <f t="shared" si="10"/>
        <v>147990.5</v>
      </c>
      <c r="L32" s="75">
        <f t="shared" si="10"/>
        <v>0</v>
      </c>
      <c r="M32" s="73">
        <f t="shared" si="10"/>
        <v>34233.5</v>
      </c>
      <c r="N32" s="74">
        <f t="shared" si="10"/>
        <v>6863.5</v>
      </c>
      <c r="O32" s="74">
        <f t="shared" si="10"/>
        <v>6989.64</v>
      </c>
      <c r="P32" s="74">
        <f t="shared" si="10"/>
        <v>6989.64</v>
      </c>
      <c r="Q32" s="74">
        <f t="shared" si="10"/>
        <v>6989.64</v>
      </c>
      <c r="R32" s="74">
        <f t="shared" si="10"/>
        <v>6989.64</v>
      </c>
      <c r="S32" s="74">
        <f t="shared" si="10"/>
        <v>6989.64</v>
      </c>
      <c r="T32" s="74">
        <f t="shared" si="10"/>
        <v>6989.64</v>
      </c>
      <c r="U32" s="74">
        <f t="shared" si="10"/>
        <v>6989.64</v>
      </c>
      <c r="V32" s="74">
        <f t="shared" si="10"/>
        <v>6989.64</v>
      </c>
      <c r="W32" s="74">
        <f t="shared" si="10"/>
        <v>6989.64</v>
      </c>
      <c r="X32" s="75">
        <f t="shared" si="10"/>
        <v>43986.74</v>
      </c>
    </row>
    <row r="34" spans="1:6" ht="18" x14ac:dyDescent="0.25">
      <c r="A34" s="76" t="s">
        <v>59</v>
      </c>
      <c r="B34" s="77"/>
      <c r="C34" s="77"/>
      <c r="D34" s="78"/>
      <c r="E34" s="79">
        <f>E35+E36</f>
        <v>148000</v>
      </c>
      <c r="F34" s="80" t="s">
        <v>60</v>
      </c>
    </row>
    <row r="35" spans="1:6" ht="409.5" x14ac:dyDescent="0.25">
      <c r="A35" s="120" t="s">
        <v>61</v>
      </c>
      <c r="B35" s="121"/>
      <c r="C35" s="121"/>
      <c r="D35" s="121"/>
      <c r="E35" s="81">
        <v>111000</v>
      </c>
      <c r="F35" s="82" t="s">
        <v>60</v>
      </c>
    </row>
    <row r="36" spans="1:6" ht="409.5" x14ac:dyDescent="0.3">
      <c r="A36" s="122" t="s">
        <v>62</v>
      </c>
      <c r="B36" s="123"/>
      <c r="C36" s="123"/>
      <c r="D36" s="123"/>
      <c r="E36" s="83">
        <v>37000</v>
      </c>
      <c r="F36" s="84" t="s">
        <v>60</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topLeftCell="A25" zoomScale="60" zoomScaleNormal="60" workbookViewId="0">
      <selection activeCell="C35" sqref="C35"/>
    </sheetView>
  </sheetViews>
  <sheetFormatPr defaultRowHeight="16.5" x14ac:dyDescent="0.3"/>
  <cols>
    <col min="1" max="1" width="5.85546875" style="124" customWidth="1"/>
    <col min="2" max="2" width="70" style="124" customWidth="1"/>
    <col min="3" max="3" width="76" style="125" customWidth="1"/>
    <col min="4" max="4" width="8.85546875" style="124" customWidth="1"/>
    <col min="5" max="1025" width="9.140625" style="124" customWidth="1"/>
  </cols>
  <sheetData>
    <row r="1" spans="1:3" x14ac:dyDescent="0.3">
      <c r="A1" s="7" t="s">
        <v>89</v>
      </c>
      <c r="B1" s="7"/>
      <c r="C1" s="7"/>
    </row>
    <row r="2" spans="1:3" ht="16.5" customHeight="1" x14ac:dyDescent="0.3">
      <c r="A2" s="6" t="s">
        <v>90</v>
      </c>
      <c r="B2" s="5" t="s">
        <v>91</v>
      </c>
      <c r="C2" s="126" t="s">
        <v>35</v>
      </c>
    </row>
    <row r="3" spans="1:3" x14ac:dyDescent="0.3">
      <c r="A3" s="6"/>
      <c r="B3" s="5"/>
      <c r="C3" s="127" t="s">
        <v>92</v>
      </c>
    </row>
    <row r="4" spans="1:3" ht="33" x14ac:dyDescent="0.3">
      <c r="A4" s="6"/>
      <c r="B4" s="5"/>
      <c r="C4" s="127" t="s">
        <v>38</v>
      </c>
    </row>
    <row r="5" spans="1:3" ht="16.5" customHeight="1" x14ac:dyDescent="0.3">
      <c r="A5" s="6"/>
      <c r="B5" s="4" t="s">
        <v>93</v>
      </c>
      <c r="C5" s="127" t="s">
        <v>94</v>
      </c>
    </row>
    <row r="6" spans="1:3" x14ac:dyDescent="0.3">
      <c r="A6" s="6"/>
      <c r="B6" s="4"/>
      <c r="C6" s="127" t="s">
        <v>95</v>
      </c>
    </row>
    <row r="7" spans="1:3" ht="66" x14ac:dyDescent="0.3">
      <c r="A7" s="6"/>
      <c r="B7" s="4"/>
      <c r="C7" s="127" t="s">
        <v>96</v>
      </c>
    </row>
    <row r="8" spans="1:3" x14ac:dyDescent="0.3">
      <c r="A8" s="6"/>
      <c r="B8" s="4"/>
      <c r="C8" s="127" t="s">
        <v>32</v>
      </c>
    </row>
    <row r="9" spans="1:3" ht="49.5" x14ac:dyDescent="0.3">
      <c r="A9" s="6"/>
      <c r="B9" s="128" t="s">
        <v>84</v>
      </c>
      <c r="C9" s="127" t="s">
        <v>84</v>
      </c>
    </row>
    <row r="10" spans="1:3" ht="66" x14ac:dyDescent="0.3">
      <c r="A10" s="6"/>
      <c r="B10" s="128" t="s">
        <v>72</v>
      </c>
      <c r="C10" s="127" t="s">
        <v>72</v>
      </c>
    </row>
    <row r="11" spans="1:3" ht="49.5" x14ac:dyDescent="0.3">
      <c r="A11" s="6"/>
      <c r="B11" s="128" t="s">
        <v>27</v>
      </c>
      <c r="C11" s="127" t="s">
        <v>27</v>
      </c>
    </row>
    <row r="12" spans="1:3" ht="66" x14ac:dyDescent="0.3">
      <c r="A12" s="6"/>
      <c r="B12" s="128" t="s">
        <v>97</v>
      </c>
      <c r="C12" s="127" t="s">
        <v>97</v>
      </c>
    </row>
    <row r="13" spans="1:3" x14ac:dyDescent="0.3">
      <c r="A13" s="6"/>
      <c r="B13" s="128" t="s">
        <v>48</v>
      </c>
      <c r="C13" s="127" t="s">
        <v>48</v>
      </c>
    </row>
    <row r="14" spans="1:3" ht="33" x14ac:dyDescent="0.3">
      <c r="A14" s="6"/>
      <c r="B14" s="128" t="s">
        <v>98</v>
      </c>
      <c r="C14" s="127" t="s">
        <v>98</v>
      </c>
    </row>
    <row r="15" spans="1:3" ht="33" x14ac:dyDescent="0.3">
      <c r="A15" s="6"/>
      <c r="B15" s="128" t="s">
        <v>99</v>
      </c>
      <c r="C15" s="127" t="s">
        <v>99</v>
      </c>
    </row>
    <row r="16" spans="1:3" x14ac:dyDescent="0.3">
      <c r="A16" s="6"/>
      <c r="B16" s="128" t="s">
        <v>100</v>
      </c>
      <c r="C16" s="127" t="s">
        <v>100</v>
      </c>
    </row>
    <row r="17" spans="1:3" x14ac:dyDescent="0.3">
      <c r="A17" s="6"/>
      <c r="B17" s="128" t="s">
        <v>101</v>
      </c>
      <c r="C17" s="127" t="s">
        <v>101</v>
      </c>
    </row>
    <row r="18" spans="1:3" ht="33" x14ac:dyDescent="0.3">
      <c r="A18" s="6"/>
      <c r="B18" s="128" t="s">
        <v>45</v>
      </c>
      <c r="C18" s="127" t="s">
        <v>45</v>
      </c>
    </row>
    <row r="19" spans="1:3" ht="33" x14ac:dyDescent="0.3">
      <c r="A19" s="6"/>
      <c r="B19" s="128" t="s">
        <v>102</v>
      </c>
      <c r="C19" s="127" t="s">
        <v>102</v>
      </c>
    </row>
    <row r="20" spans="1:3" ht="33" x14ac:dyDescent="0.3">
      <c r="A20" s="6"/>
      <c r="B20" s="128" t="s">
        <v>103</v>
      </c>
      <c r="C20" s="127" t="s">
        <v>103</v>
      </c>
    </row>
    <row r="21" spans="1:3" ht="16.5" customHeight="1" x14ac:dyDescent="0.3">
      <c r="A21" s="6"/>
      <c r="B21" s="3" t="s">
        <v>104</v>
      </c>
      <c r="C21" s="127" t="s">
        <v>105</v>
      </c>
    </row>
    <row r="22" spans="1:3" x14ac:dyDescent="0.3">
      <c r="A22" s="6"/>
      <c r="B22" s="3"/>
      <c r="C22" s="127" t="s">
        <v>106</v>
      </c>
    </row>
    <row r="23" spans="1:3" ht="33" x14ac:dyDescent="0.3">
      <c r="A23" s="6"/>
      <c r="B23" s="3"/>
      <c r="C23" s="127" t="s">
        <v>107</v>
      </c>
    </row>
    <row r="24" spans="1:3" ht="33" x14ac:dyDescent="0.3">
      <c r="A24" s="6"/>
      <c r="B24" s="3"/>
      <c r="C24" s="129" t="s">
        <v>108</v>
      </c>
    </row>
    <row r="25" spans="1:3" ht="16.5" customHeight="1" x14ac:dyDescent="0.3">
      <c r="A25" s="130"/>
    </row>
    <row r="26" spans="1:3" x14ac:dyDescent="0.3">
      <c r="A26" s="130"/>
      <c r="B26" s="131" t="s">
        <v>109</v>
      </c>
    </row>
    <row r="27" spans="1:3" x14ac:dyDescent="0.3">
      <c r="A27" s="125"/>
      <c r="B27" s="132" t="s">
        <v>110</v>
      </c>
    </row>
    <row r="28" spans="1:3" x14ac:dyDescent="0.3">
      <c r="A28" s="125"/>
      <c r="B28" s="124" t="s">
        <v>111</v>
      </c>
    </row>
    <row r="29" spans="1:3" x14ac:dyDescent="0.3">
      <c r="B29" s="124" t="s">
        <v>112</v>
      </c>
    </row>
    <row r="31" spans="1:3" x14ac:dyDescent="0.3">
      <c r="B31" s="132" t="s">
        <v>113</v>
      </c>
    </row>
    <row r="32" spans="1:3" x14ac:dyDescent="0.3">
      <c r="B32" s="124" t="s">
        <v>114</v>
      </c>
    </row>
    <row r="33" spans="2:2" x14ac:dyDescent="0.3">
      <c r="B33" s="124" t="s">
        <v>115</v>
      </c>
    </row>
    <row r="34" spans="2:2" x14ac:dyDescent="0.3">
      <c r="B34" s="124" t="s">
        <v>116</v>
      </c>
    </row>
    <row r="35" spans="2:2" x14ac:dyDescent="0.3">
      <c r="B35" s="124" t="s">
        <v>117</v>
      </c>
    </row>
    <row r="36" spans="2:2" x14ac:dyDescent="0.3">
      <c r="B36" s="124" t="s">
        <v>118</v>
      </c>
    </row>
    <row r="37" spans="2:2" x14ac:dyDescent="0.3">
      <c r="B37" s="124" t="s">
        <v>119</v>
      </c>
    </row>
    <row r="38" spans="2:2" ht="16.5" customHeight="1" x14ac:dyDescent="0.3"/>
    <row r="40" spans="2:2" x14ac:dyDescent="0.3">
      <c r="B40" s="124" t="s">
        <v>28</v>
      </c>
    </row>
    <row r="41" spans="2:2" x14ac:dyDescent="0.3">
      <c r="B41" s="124" t="s">
        <v>80</v>
      </c>
    </row>
    <row r="64" ht="102.75" customHeight="1" x14ac:dyDescent="0.3"/>
  </sheetData>
  <mergeCells count="5">
    <mergeCell ref="A1:C1"/>
    <mergeCell ref="A2:A24"/>
    <mergeCell ref="B2:B4"/>
    <mergeCell ref="B5:B8"/>
    <mergeCell ref="B21:B24"/>
  </mergeCells>
  <pageMargins left="0.43333333333333302" right="0.23611111111111099" top="0.59027777777777801" bottom="0.196527777777778" header="0.51180555555555496" footer="0.51180555555555496"/>
  <pageSetup paperSize="9" firstPageNumber="0" fitToHeight="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topLeftCell="A16" zoomScale="60" zoomScaleNormal="60" workbookViewId="0">
      <selection activeCell="C28" sqref="C28"/>
    </sheetView>
  </sheetViews>
  <sheetFormatPr defaultRowHeight="15.75" x14ac:dyDescent="0.25"/>
  <cols>
    <col min="1" max="1" width="47.7109375" style="133" customWidth="1"/>
    <col min="2" max="2" width="9" style="133" customWidth="1"/>
    <col min="3" max="3" width="8.5703125" style="133" customWidth="1"/>
    <col min="4" max="4" width="8.42578125" style="133" customWidth="1"/>
    <col min="5" max="1025" width="9.140625" style="133" customWidth="1"/>
  </cols>
  <sheetData>
    <row r="1" spans="1:4" ht="15.75" customHeight="1" x14ac:dyDescent="0.3">
      <c r="A1" s="2" t="s">
        <v>120</v>
      </c>
      <c r="B1" s="2"/>
      <c r="C1" s="2"/>
      <c r="D1" s="2"/>
    </row>
    <row r="2" spans="1:4" x14ac:dyDescent="0.25">
      <c r="A2" s="134"/>
    </row>
    <row r="3" spans="1:4" ht="15.75" customHeight="1" x14ac:dyDescent="0.25">
      <c r="A3" s="1" t="s">
        <v>121</v>
      </c>
      <c r="B3" s="1"/>
      <c r="C3" s="1"/>
      <c r="D3" s="1"/>
    </row>
    <row r="4" spans="1:4" x14ac:dyDescent="0.25">
      <c r="A4" s="134" t="s">
        <v>122</v>
      </c>
    </row>
    <row r="5" spans="1:4" ht="31.5" x14ac:dyDescent="0.25">
      <c r="A5" s="135" t="s">
        <v>123</v>
      </c>
      <c r="B5" s="136" t="s">
        <v>124</v>
      </c>
      <c r="C5" s="136" t="s">
        <v>125</v>
      </c>
      <c r="D5" s="136" t="s">
        <v>126</v>
      </c>
    </row>
    <row r="6" spans="1:4" s="139" customFormat="1" x14ac:dyDescent="0.25">
      <c r="A6" s="137" t="s">
        <v>127</v>
      </c>
      <c r="B6" s="138">
        <v>49</v>
      </c>
      <c r="C6" s="138">
        <v>56</v>
      </c>
      <c r="D6" s="138">
        <v>63</v>
      </c>
    </row>
    <row r="7" spans="1:4" s="142" customFormat="1" x14ac:dyDescent="0.25">
      <c r="A7" s="140" t="s">
        <v>128</v>
      </c>
      <c r="B7" s="141">
        <v>36</v>
      </c>
      <c r="C7" s="141">
        <v>42</v>
      </c>
      <c r="D7" s="141">
        <v>47</v>
      </c>
    </row>
    <row r="8" spans="1:4" s="142" customFormat="1" x14ac:dyDescent="0.25">
      <c r="A8" s="140" t="s">
        <v>129</v>
      </c>
      <c r="B8" s="141">
        <f>B6+B7</f>
        <v>85</v>
      </c>
      <c r="C8" s="141">
        <f>C6+C7</f>
        <v>98</v>
      </c>
      <c r="D8" s="141">
        <f>D6+D7</f>
        <v>110</v>
      </c>
    </row>
    <row r="9" spans="1:4" x14ac:dyDescent="0.25">
      <c r="A9" s="143"/>
      <c r="B9" s="144"/>
      <c r="C9" s="144"/>
      <c r="D9" s="144"/>
    </row>
    <row r="10" spans="1:4" ht="30.75" customHeight="1" x14ac:dyDescent="0.25">
      <c r="A10" s="1" t="s">
        <v>130</v>
      </c>
      <c r="B10" s="1"/>
      <c r="C10" s="1"/>
      <c r="D10" s="1"/>
    </row>
    <row r="11" spans="1:4" ht="29.25" customHeight="1" x14ac:dyDescent="0.25">
      <c r="A11" s="15" t="s">
        <v>131</v>
      </c>
      <c r="B11" s="15"/>
      <c r="C11" s="15"/>
      <c r="D11" s="15"/>
    </row>
    <row r="12" spans="1:4" ht="31.5" x14ac:dyDescent="0.25">
      <c r="A12" s="135" t="s">
        <v>123</v>
      </c>
      <c r="B12" s="136" t="s">
        <v>124</v>
      </c>
      <c r="C12" s="136" t="s">
        <v>125</v>
      </c>
      <c r="D12" s="136" t="s">
        <v>126</v>
      </c>
    </row>
    <row r="13" spans="1:4" x14ac:dyDescent="0.25">
      <c r="A13" s="137" t="s">
        <v>127</v>
      </c>
      <c r="B13" s="138">
        <v>42</v>
      </c>
      <c r="C13" s="138">
        <v>49</v>
      </c>
      <c r="D13" s="138">
        <v>56</v>
      </c>
    </row>
    <row r="14" spans="1:4" s="142" customFormat="1" x14ac:dyDescent="0.25">
      <c r="A14" s="140" t="s">
        <v>128</v>
      </c>
      <c r="B14" s="141">
        <v>31</v>
      </c>
      <c r="C14" s="141">
        <v>36</v>
      </c>
      <c r="D14" s="141">
        <v>42</v>
      </c>
    </row>
    <row r="15" spans="1:4" s="142" customFormat="1" x14ac:dyDescent="0.25">
      <c r="A15" s="140" t="s">
        <v>129</v>
      </c>
      <c r="B15" s="141">
        <f>B13+B14</f>
        <v>73</v>
      </c>
      <c r="C15" s="141">
        <f>C13+C14</f>
        <v>85</v>
      </c>
      <c r="D15" s="141">
        <f>D13+D14</f>
        <v>98</v>
      </c>
    </row>
    <row r="16" spans="1:4" x14ac:dyDescent="0.25">
      <c r="A16" s="143"/>
      <c r="B16" s="144"/>
      <c r="C16" s="144"/>
      <c r="D16" s="144"/>
    </row>
    <row r="17" spans="1:4" ht="15.75" customHeight="1" x14ac:dyDescent="0.25">
      <c r="A17" s="1" t="s">
        <v>132</v>
      </c>
      <c r="B17" s="1"/>
      <c r="C17" s="1"/>
      <c r="D17" s="1"/>
    </row>
    <row r="18" spans="1:4" ht="45.75" customHeight="1" x14ac:dyDescent="0.25">
      <c r="A18" s="15" t="s">
        <v>133</v>
      </c>
      <c r="B18" s="15"/>
      <c r="C18" s="15"/>
      <c r="D18" s="15"/>
    </row>
    <row r="19" spans="1:4" ht="31.5" x14ac:dyDescent="0.25">
      <c r="A19" s="135" t="s">
        <v>123</v>
      </c>
      <c r="B19" s="136" t="s">
        <v>124</v>
      </c>
      <c r="C19" s="136" t="s">
        <v>125</v>
      </c>
      <c r="D19" s="136" t="s">
        <v>126</v>
      </c>
    </row>
    <row r="20" spans="1:4" x14ac:dyDescent="0.25">
      <c r="A20" s="137" t="s">
        <v>127</v>
      </c>
      <c r="B20" s="138">
        <v>35</v>
      </c>
      <c r="C20" s="138">
        <v>42</v>
      </c>
      <c r="D20" s="138">
        <v>49</v>
      </c>
    </row>
    <row r="21" spans="1:4" s="142" customFormat="1" x14ac:dyDescent="0.25">
      <c r="A21" s="140" t="s">
        <v>128</v>
      </c>
      <c r="B21" s="141">
        <v>26</v>
      </c>
      <c r="C21" s="141">
        <v>31</v>
      </c>
      <c r="D21" s="141">
        <v>36</v>
      </c>
    </row>
    <row r="22" spans="1:4" x14ac:dyDescent="0.25">
      <c r="A22" s="140" t="s">
        <v>129</v>
      </c>
      <c r="B22" s="141">
        <f>B20+B21</f>
        <v>61</v>
      </c>
      <c r="C22" s="141">
        <f>C20+C21</f>
        <v>73</v>
      </c>
      <c r="D22" s="141">
        <f>D20+D21</f>
        <v>85</v>
      </c>
    </row>
    <row r="23" spans="1:4" x14ac:dyDescent="0.25">
      <c r="A23" s="134"/>
    </row>
    <row r="24" spans="1:4" ht="45.75" customHeight="1" x14ac:dyDescent="0.25">
      <c r="A24" s="15" t="s">
        <v>134</v>
      </c>
      <c r="B24" s="15"/>
      <c r="C24" s="15"/>
      <c r="D24" s="15"/>
    </row>
    <row r="25" spans="1:4" ht="31.5" x14ac:dyDescent="0.25">
      <c r="A25" s="135" t="s">
        <v>123</v>
      </c>
      <c r="B25" s="136" t="s">
        <v>135</v>
      </c>
      <c r="C25" s="145" t="s">
        <v>136</v>
      </c>
    </row>
    <row r="26" spans="1:4" x14ac:dyDescent="0.25">
      <c r="A26" s="137" t="s">
        <v>127</v>
      </c>
      <c r="B26" s="138">
        <v>18</v>
      </c>
      <c r="C26" s="138">
        <v>25</v>
      </c>
      <c r="D26" s="146"/>
    </row>
    <row r="27" spans="1:4" s="142" customFormat="1" x14ac:dyDescent="0.25">
      <c r="A27" s="140" t="s">
        <v>128</v>
      </c>
      <c r="B27" s="141">
        <v>13</v>
      </c>
      <c r="C27" s="141">
        <v>18</v>
      </c>
    </row>
    <row r="28" spans="1:4" x14ac:dyDescent="0.25">
      <c r="A28" s="140" t="s">
        <v>129</v>
      </c>
      <c r="B28" s="141">
        <f>B26+B27</f>
        <v>31</v>
      </c>
      <c r="C28" s="141">
        <f>C26+C27</f>
        <v>43</v>
      </c>
      <c r="D28" s="144"/>
    </row>
  </sheetData>
  <mergeCells count="7">
    <mergeCell ref="A18:D18"/>
    <mergeCell ref="A24:D24"/>
    <mergeCell ref="A1:D1"/>
    <mergeCell ref="A3:D3"/>
    <mergeCell ref="A10:D10"/>
    <mergeCell ref="A11:D11"/>
    <mergeCell ref="A17:D17"/>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Metodo Consultores</dc:creator>
  <dc:description/>
  <cp:lastModifiedBy>Windows User</cp:lastModifiedBy>
  <cp:revision>3</cp:revision>
  <cp:lastPrinted>2018-06-15T10:06:00Z</cp:lastPrinted>
  <dcterms:created xsi:type="dcterms:W3CDTF">2018-04-26T18:04:00Z</dcterms:created>
  <dcterms:modified xsi:type="dcterms:W3CDTF">2019-01-27T11:48:28Z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1033-10.1.0.6757</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