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20265" windowHeight="6900"/>
  </bookViews>
  <sheets>
    <sheet name="Fluxul de numerar" sheetId="1" r:id="rId1"/>
    <sheet name="Sheet2" sheetId="2" r:id="rId2"/>
    <sheet name="Sheet3" sheetId="3" r:id="rId3"/>
  </sheets>
  <calcPr calcId="145621"/>
</workbook>
</file>

<file path=xl/calcChain.xml><?xml version="1.0" encoding="utf-8"?>
<calcChain xmlns="http://schemas.openxmlformats.org/spreadsheetml/2006/main">
  <c r="C28" i="1" l="1"/>
  <c r="C29" i="1"/>
  <c r="D29" i="1" l="1"/>
  <c r="E29" i="1"/>
  <c r="F29" i="1"/>
  <c r="D28" i="1"/>
  <c r="E28" i="1"/>
  <c r="F28" i="1"/>
  <c r="F6" i="1" l="1"/>
  <c r="E6" i="1" l="1"/>
  <c r="E24" i="1"/>
  <c r="F24" i="1"/>
  <c r="D12" i="1"/>
  <c r="D30" i="1" s="1"/>
  <c r="C24" i="1"/>
  <c r="C12" i="1"/>
  <c r="D6" i="1" l="1"/>
  <c r="C30" i="1"/>
  <c r="C27" i="1" s="1"/>
  <c r="C32" i="1" s="1"/>
  <c r="D27" i="1"/>
  <c r="D24" i="1"/>
  <c r="D32" i="1" l="1"/>
  <c r="D33" i="1" s="1"/>
  <c r="E12" i="1"/>
  <c r="E30" i="1" s="1"/>
  <c r="E27" i="1" s="1"/>
  <c r="C6" i="1"/>
  <c r="C33" i="1" s="1"/>
  <c r="C34" i="1" s="1"/>
  <c r="D5" i="1" s="1"/>
  <c r="F12" i="1" l="1"/>
  <c r="F30" i="1" s="1"/>
  <c r="F27" i="1" s="1"/>
  <c r="E32" i="1"/>
  <c r="E33" i="1" s="1"/>
  <c r="C11" i="1"/>
  <c r="F32" i="1" l="1"/>
  <c r="F33" i="1" s="1"/>
  <c r="D11" i="1"/>
  <c r="D34" i="1"/>
  <c r="E5" i="1" s="1"/>
  <c r="E11" i="1" l="1"/>
  <c r="E34" i="1"/>
  <c r="F5" i="1" s="1"/>
  <c r="F34" i="1" l="1"/>
  <c r="F11" i="1"/>
</calcChain>
</file>

<file path=xl/sharedStrings.xml><?xml version="1.0" encoding="utf-8"?>
<sst xmlns="http://schemas.openxmlformats.org/spreadsheetml/2006/main" count="54" uniqueCount="54">
  <si>
    <t>Nr. crt.</t>
  </si>
  <si>
    <t xml:space="preserve">Explicaţii </t>
  </si>
  <si>
    <t>I</t>
  </si>
  <si>
    <t>A</t>
  </si>
  <si>
    <t>Intrări de lichidităţi (1+2+3+4)</t>
  </si>
  <si>
    <t>Total disponibil (I+A)</t>
  </si>
  <si>
    <t>B</t>
  </si>
  <si>
    <t>Cheltuieli</t>
  </si>
  <si>
    <t>Cheltuieli de marketing</t>
  </si>
  <si>
    <t>C</t>
  </si>
  <si>
    <t>Credite (1+2)</t>
  </si>
  <si>
    <t> 1</t>
  </si>
  <si>
    <t> 2</t>
  </si>
  <si>
    <t>D</t>
  </si>
  <si>
    <t>Plăţi/încasări pentru impozite şi taxe (1-2+3)</t>
  </si>
  <si>
    <t>Plăţi TVA</t>
  </si>
  <si>
    <t>Rambursări TVA</t>
  </si>
  <si>
    <t>E</t>
  </si>
  <si>
    <t>F</t>
  </si>
  <si>
    <t>Total utilizări numerar (B+C+D+E)</t>
  </si>
  <si>
    <t>G</t>
  </si>
  <si>
    <t>Flux net de lichidităţi (A-F)</t>
  </si>
  <si>
    <t>II</t>
  </si>
  <si>
    <t>Sold final disponibil (I+G)</t>
  </si>
  <si>
    <t>Chirii</t>
  </si>
  <si>
    <t>Subventie de minimis</t>
  </si>
  <si>
    <t>Dobânzi şi comisioane</t>
  </si>
  <si>
    <t>Costuri funcţionare birou(birou+infiintare firma+casa marcat)</t>
  </si>
  <si>
    <t>Reparaţii/Întreţinere/amenajare</t>
  </si>
  <si>
    <t>Rambursări rate de credit scadente**</t>
  </si>
  <si>
    <t xml:space="preserve">Dividende                   </t>
  </si>
  <si>
    <t>Alte tipuri de cheltuieli (neprevazute)</t>
  </si>
  <si>
    <t>alte intrări de numerar</t>
  </si>
  <si>
    <t>FLUXUL DE NUMERAR</t>
  </si>
  <si>
    <t>**Aceste sume au fost stabilite in cazul unui credit  bancar.In situatia in care se va aproba un leasing , datele de vor schimba.</t>
  </si>
  <si>
    <t>*** Aceste date se vor stabilii in momentul infiintarii firmei, in proiect a fost calculat ca si impozit /profit</t>
  </si>
  <si>
    <t>Sold iniţial disponibil (casă şi bancă) *</t>
  </si>
  <si>
    <t>*Acest sold reprezinta cei 25% aport propriu disponibil cash in cazul unui credit bancar , ce acopera 75%din investitia de aproximativ 25000 EURO (117,500.00 LEI) pentru achizitia echipaentelor de lucru. In situatia in care se va aproba un leasing , datele de vor schimba.</t>
  </si>
  <si>
    <t xml:space="preserve"> ANUL I       LEI</t>
  </si>
  <si>
    <t>ANUL II        LEI</t>
  </si>
  <si>
    <t>ANUL III        LEI</t>
  </si>
  <si>
    <t>ANUL IV               LEI</t>
  </si>
  <si>
    <t>Impozit pe profit***</t>
  </si>
  <si>
    <t>Servicii de contabilitate</t>
  </si>
  <si>
    <t>Societatea va fi platitoare de TVA</t>
  </si>
  <si>
    <t>Utilităţi*****</t>
  </si>
  <si>
    <t>***** Costurile cu utilitatile, in primul an sunt mai mari. Prin achizitia de panouri fotovoltaice si solare, achizitionate cu transa nuarul II, aceste costuri se vor reduce mult. Astfel ca in anul doi, aceste cheltuieli sunt diminuate. Abia din anul III se va inregistra o crestere, direct proportionala cu fluxul de munca.</t>
  </si>
  <si>
    <t>****In primul an, salariul complet este calculat la 2147 ron/luna/persoana in 10 luni. Incepand cu anul doi, salariul va creste progresiv,cu 10%. In anul doi se are in vedere, suplimentarea unui nou loc de munca, in anul 3, din nou se va suplimenta cu inca un loc de munca si din amul 4, se va mai suplimenta cu doua locuri de munca, ceea ce va contribuii la cresterea profitului. Practic in anul 4 voi avea minim 6 angajati in societate</t>
  </si>
  <si>
    <r>
      <t xml:space="preserve">Salarii </t>
    </r>
    <r>
      <rPr>
        <sz val="9"/>
        <color theme="1"/>
        <rFont val="Trebuchet MS"/>
        <family val="2"/>
      </rPr>
      <t>(inclusiv cheltuielile aferente pentru 10 luni de activitate desfasurata in primul an, urmand cate 12 luni anii II,III si IV)****</t>
    </r>
  </si>
  <si>
    <r>
      <t xml:space="preserve">Cheltuieli cu materii prime şi materiale consumabile aferente activităţii desfaşurate </t>
    </r>
    <r>
      <rPr>
        <sz val="9"/>
        <color theme="1"/>
        <rFont val="Trebuchet MS"/>
        <family val="2"/>
      </rPr>
      <t>(pentru 10 luni de activitate desfasurata in primul an, urmand cate 12 luni anii II,III si IV)</t>
    </r>
  </si>
  <si>
    <r>
      <t xml:space="preserve">Cheltuieli pentru investitii </t>
    </r>
    <r>
      <rPr>
        <sz val="9"/>
        <rFont val="Trebuchet MS"/>
        <family val="2"/>
      </rPr>
      <t>(APORT PROPIU PENTRU ACHIZITIE APARATURA-reprezinta cofinantarea 25% in anul I)</t>
    </r>
  </si>
  <si>
    <r>
      <t>din credite primite</t>
    </r>
    <r>
      <rPr>
        <sz val="9"/>
        <rFont val="Trebuchet MS"/>
        <family val="2"/>
      </rPr>
      <t>(75% din total 25000 EURO val.aparatura)</t>
    </r>
  </si>
  <si>
    <r>
      <t xml:space="preserve">din vânzări </t>
    </r>
    <r>
      <rPr>
        <sz val="9"/>
        <rFont val="Trebuchet MS"/>
        <family val="2"/>
      </rPr>
      <t>(incepand cu luna 1 DIN CARE SE DEMAREAZA EFECTIV ACTIVITATEAI)</t>
    </r>
  </si>
  <si>
    <r>
      <t xml:space="preserve">Servicii cu terţii </t>
    </r>
    <r>
      <rPr>
        <sz val="9"/>
        <rFont val="Trebuchet MS"/>
        <family val="2"/>
      </rPr>
      <t>( asigurare, BGS, dezinsectie, avize,software,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</si>
</sst>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color theme="1"/>
      <name val="Trebuchet MS"/>
      <family val="2"/>
      <charset val="238"/>
    </font>
    <font>
      <sz val="10"/>
      <name val="Trebuchet MS"/>
      <family val="2"/>
      <charset val="238"/>
    </font>
    <font>
      <sz val="10"/>
      <color theme="1"/>
      <name val="Trebuchet MS"/>
      <family val="2"/>
      <charset val="238"/>
    </font>
    <font>
      <sz val="9"/>
      <color theme="1"/>
      <name val="Calibri"/>
      <family val="2"/>
      <charset val="238"/>
      <scheme val="minor"/>
    </font>
    <font>
      <sz val="11"/>
      <color rgb="FFFF0000"/>
      <name val="Calibri"/>
      <family val="2"/>
      <charset val="238"/>
      <scheme val="minor"/>
    </font>
    <font>
      <b/>
      <sz val="10"/>
      <name val="Trebuchet MS"/>
      <family val="2"/>
      <charset val="238"/>
    </font>
    <font>
      <sz val="9"/>
      <color theme="1"/>
      <name val="Trebuchet MS"/>
      <family val="2"/>
    </font>
    <font>
      <sz val="9"/>
      <name val="Trebuchet MS"/>
      <family val="2"/>
    </font>
    <font>
      <b/>
      <sz val="16"/>
      <color theme="1"/>
      <name val="Calibri"/>
      <family val="2"/>
      <scheme val="minor"/>
    </font>
  </fonts>
  <fills count="5">
    <fill>
      <patternFill patternType="none"/>
    </fill>
    <fill>
      <patternFill patternType="gray125"/>
    </fill>
    <fill>
      <patternFill patternType="solid">
        <fgColor rgb="FF9CC2E5"/>
        <bgColor indexed="64"/>
      </patternFill>
    </fill>
    <fill>
      <patternFill patternType="solid">
        <fgColor rgb="FFC5E0B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center" wrapText="1"/>
    </xf>
    <xf numFmtId="0" fontId="0" fillId="0" borderId="0" xfId="0" applyBorder="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3" fillId="4"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4" fontId="0" fillId="0" borderId="0" xfId="0" applyNumberFormat="1"/>
    <xf numFmtId="2" fontId="0" fillId="0" borderId="0" xfId="0" applyNumberFormat="1"/>
    <xf numFmtId="4" fontId="0" fillId="0" borderId="0" xfId="0" applyNumberFormat="1" applyAlignment="1">
      <alignment vertical="center" wrapText="1"/>
    </xf>
    <xf numFmtId="0" fontId="5" fillId="0" borderId="0" xfId="0" applyFont="1" applyAlignment="1">
      <alignment vertical="center" wrapText="1"/>
    </xf>
    <xf numFmtId="4" fontId="2" fillId="4"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4"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9" fontId="0" fillId="0" borderId="0" xfId="0" applyNumberFormat="1"/>
    <xf numFmtId="4" fontId="2" fillId="4"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0" xfId="0" applyFont="1" applyBorder="1" applyAlignment="1">
      <alignment horizontal="left" wrapText="1"/>
    </xf>
    <xf numFmtId="0" fontId="0" fillId="0" borderId="0" xfId="0" applyBorder="1" applyAlignment="1">
      <alignment horizontal="left" wrapText="1"/>
    </xf>
    <xf numFmtId="0" fontId="4" fillId="0" borderId="0"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9" fillId="0" borderId="0" xfId="0" applyFont="1" applyAlignment="1">
      <alignment horizontal="center" vertical="center"/>
    </xf>
    <xf numFmtId="0" fontId="9"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85" zoomScaleNormal="85" workbookViewId="0">
      <selection sqref="A1:F2"/>
    </sheetView>
  </sheetViews>
  <sheetFormatPr defaultRowHeight="15" x14ac:dyDescent="0.25"/>
  <cols>
    <col min="1" max="1" width="4.7109375" customWidth="1"/>
    <col min="2" max="2" width="34.42578125" customWidth="1"/>
    <col min="3" max="3" width="11.85546875" customWidth="1"/>
    <col min="4" max="4" width="11.42578125" customWidth="1"/>
    <col min="5" max="5" width="12.140625" customWidth="1"/>
    <col min="6" max="6" width="12.7109375" customWidth="1"/>
    <col min="7" max="7" width="10.28515625" bestFit="1" customWidth="1"/>
    <col min="8" max="8" width="19.7109375" customWidth="1"/>
  </cols>
  <sheetData>
    <row r="1" spans="1:11" x14ac:dyDescent="0.25">
      <c r="A1" s="34" t="s">
        <v>33</v>
      </c>
      <c r="B1" s="34"/>
      <c r="C1" s="34"/>
      <c r="D1" s="34"/>
      <c r="E1" s="34"/>
      <c r="F1" s="34"/>
    </row>
    <row r="2" spans="1:11" ht="4.5" customHeight="1" x14ac:dyDescent="0.25">
      <c r="A2" s="35"/>
      <c r="B2" s="35"/>
      <c r="C2" s="35"/>
      <c r="D2" s="35"/>
      <c r="E2" s="35"/>
      <c r="F2" s="35"/>
    </row>
    <row r="3" spans="1:11" ht="16.5" customHeight="1" x14ac:dyDescent="0.25">
      <c r="A3" s="23" t="s">
        <v>0</v>
      </c>
      <c r="B3" s="23" t="s">
        <v>1</v>
      </c>
      <c r="C3" s="23" t="s">
        <v>38</v>
      </c>
      <c r="D3" s="23" t="s">
        <v>39</v>
      </c>
      <c r="E3" s="23" t="s">
        <v>40</v>
      </c>
      <c r="F3" s="23" t="s">
        <v>41</v>
      </c>
      <c r="G3" s="1"/>
    </row>
    <row r="4" spans="1:11" ht="16.5" customHeight="1" x14ac:dyDescent="0.25">
      <c r="A4" s="23"/>
      <c r="B4" s="23"/>
      <c r="C4" s="23"/>
      <c r="D4" s="23"/>
      <c r="E4" s="23"/>
      <c r="F4" s="23"/>
      <c r="G4" s="1"/>
    </row>
    <row r="5" spans="1:11" ht="30.75" customHeight="1" x14ac:dyDescent="0.25">
      <c r="A5" s="3" t="s">
        <v>2</v>
      </c>
      <c r="B5" s="10" t="s">
        <v>36</v>
      </c>
      <c r="C5" s="6">
        <v>29375</v>
      </c>
      <c r="D5" s="6">
        <f>C34</f>
        <v>224572.14060000001</v>
      </c>
      <c r="E5" s="6">
        <f>D34</f>
        <v>322509.9926</v>
      </c>
      <c r="F5" s="6">
        <f>E34</f>
        <v>436330.73419999995</v>
      </c>
      <c r="G5" s="1"/>
      <c r="H5" s="12"/>
    </row>
    <row r="6" spans="1:11" ht="21" customHeight="1" x14ac:dyDescent="0.25">
      <c r="A6" s="3" t="s">
        <v>3</v>
      </c>
      <c r="B6" s="10" t="s">
        <v>4</v>
      </c>
      <c r="C6" s="6">
        <f>SUM(C7:C10)</f>
        <v>438735</v>
      </c>
      <c r="D6" s="6">
        <f t="shared" ref="D6:F6" si="0">SUM(D7:D10)</f>
        <v>374428</v>
      </c>
      <c r="E6" s="6">
        <f t="shared" si="0"/>
        <v>480816</v>
      </c>
      <c r="F6" s="6">
        <f t="shared" si="0"/>
        <v>776160</v>
      </c>
      <c r="G6" s="1"/>
    </row>
    <row r="7" spans="1:11" ht="45.75" customHeight="1" x14ac:dyDescent="0.25">
      <c r="A7" s="4">
        <v>1</v>
      </c>
      <c r="B7" s="27" t="s">
        <v>52</v>
      </c>
      <c r="C7" s="7">
        <v>239610</v>
      </c>
      <c r="D7" s="7">
        <v>337428</v>
      </c>
      <c r="E7" s="7">
        <v>480816</v>
      </c>
      <c r="F7" s="7">
        <v>776160</v>
      </c>
      <c r="G7" s="13"/>
    </row>
    <row r="8" spans="1:11" ht="29.25" customHeight="1" x14ac:dyDescent="0.25">
      <c r="A8" s="4">
        <v>2</v>
      </c>
      <c r="B8" s="27" t="s">
        <v>51</v>
      </c>
      <c r="C8" s="8">
        <v>88125</v>
      </c>
      <c r="D8" s="7">
        <v>0</v>
      </c>
      <c r="E8" s="7">
        <v>0</v>
      </c>
      <c r="F8" s="7">
        <v>0</v>
      </c>
      <c r="G8" s="1"/>
    </row>
    <row r="9" spans="1:11" x14ac:dyDescent="0.25">
      <c r="A9" s="4">
        <v>3</v>
      </c>
      <c r="B9" s="28" t="s">
        <v>32</v>
      </c>
      <c r="C9" s="7">
        <v>0</v>
      </c>
      <c r="D9" s="7">
        <v>0</v>
      </c>
      <c r="E9" s="7">
        <v>0</v>
      </c>
      <c r="F9" s="7">
        <v>0</v>
      </c>
      <c r="G9" s="1"/>
    </row>
    <row r="10" spans="1:11" x14ac:dyDescent="0.25">
      <c r="A10" s="4">
        <v>4</v>
      </c>
      <c r="B10" s="29" t="s">
        <v>25</v>
      </c>
      <c r="C10" s="8">
        <v>111000</v>
      </c>
      <c r="D10" s="8">
        <v>37000</v>
      </c>
      <c r="E10" s="7">
        <v>0</v>
      </c>
      <c r="F10" s="7">
        <v>0</v>
      </c>
      <c r="G10" s="1"/>
    </row>
    <row r="11" spans="1:11" x14ac:dyDescent="0.25">
      <c r="A11" s="3"/>
      <c r="B11" s="30" t="s">
        <v>5</v>
      </c>
      <c r="C11" s="6">
        <f>C5+C6</f>
        <v>468110</v>
      </c>
      <c r="D11" s="6">
        <f t="shared" ref="D11:F11" si="1">D5+D6</f>
        <v>599000.14060000004</v>
      </c>
      <c r="E11" s="6">
        <f t="shared" si="1"/>
        <v>803325.9926</v>
      </c>
      <c r="F11" s="6">
        <f t="shared" si="1"/>
        <v>1212490.7341999998</v>
      </c>
      <c r="G11" s="1"/>
    </row>
    <row r="12" spans="1:11" x14ac:dyDescent="0.25">
      <c r="A12" s="3" t="s">
        <v>6</v>
      </c>
      <c r="B12" s="30" t="s">
        <v>7</v>
      </c>
      <c r="C12" s="6">
        <f>SUM(C13:C23)</f>
        <v>155328.9</v>
      </c>
      <c r="D12" s="6">
        <f>SUM(D13:D23)</f>
        <v>140715.20000000001</v>
      </c>
      <c r="E12" s="6">
        <f>SUM(E13:E23)</f>
        <v>190211.76</v>
      </c>
      <c r="F12" s="6">
        <f>SUM(F13:F23)</f>
        <v>282115.3</v>
      </c>
      <c r="G12" s="1"/>
      <c r="I12" s="11"/>
    </row>
    <row r="13" spans="1:11" ht="45" customHeight="1" x14ac:dyDescent="0.25">
      <c r="A13" s="4">
        <v>1</v>
      </c>
      <c r="B13" s="28" t="s">
        <v>50</v>
      </c>
      <c r="C13" s="8">
        <v>29375</v>
      </c>
      <c r="D13" s="7">
        <v>0</v>
      </c>
      <c r="E13" s="7">
        <v>0</v>
      </c>
      <c r="F13" s="7">
        <v>0</v>
      </c>
      <c r="G13" s="1"/>
    </row>
    <row r="14" spans="1:11" ht="76.5" customHeight="1" x14ac:dyDescent="0.25">
      <c r="A14" s="4">
        <v>2</v>
      </c>
      <c r="B14" s="28" t="s">
        <v>49</v>
      </c>
      <c r="C14" s="15">
        <v>7000</v>
      </c>
      <c r="D14" s="7">
        <v>12900</v>
      </c>
      <c r="E14" s="7">
        <v>16950</v>
      </c>
      <c r="F14" s="7">
        <v>21300</v>
      </c>
      <c r="G14" s="1"/>
      <c r="H14" s="11"/>
      <c r="K14" s="19"/>
    </row>
    <row r="15" spans="1:11" ht="45.75" customHeight="1" x14ac:dyDescent="0.25">
      <c r="A15" s="4">
        <v>3</v>
      </c>
      <c r="B15" s="28" t="s">
        <v>48</v>
      </c>
      <c r="C15" s="15">
        <v>42940</v>
      </c>
      <c r="D15" s="15">
        <v>85021.2</v>
      </c>
      <c r="E15" s="15">
        <v>124697.76</v>
      </c>
      <c r="F15" s="15">
        <v>205751.3</v>
      </c>
      <c r="G15" s="1"/>
      <c r="I15" s="20"/>
    </row>
    <row r="16" spans="1:11" x14ac:dyDescent="0.25">
      <c r="A16" s="4">
        <v>4</v>
      </c>
      <c r="B16" s="28" t="s">
        <v>24</v>
      </c>
      <c r="C16" s="15">
        <v>14100</v>
      </c>
      <c r="D16" s="15">
        <v>14100</v>
      </c>
      <c r="E16" s="15">
        <v>14100</v>
      </c>
      <c r="F16" s="15">
        <v>14100</v>
      </c>
      <c r="G16" s="14"/>
    </row>
    <row r="17" spans="1:10" x14ac:dyDescent="0.25">
      <c r="A17" s="4">
        <v>5</v>
      </c>
      <c r="B17" s="28" t="s">
        <v>45</v>
      </c>
      <c r="C17" s="8">
        <v>9400</v>
      </c>
      <c r="D17" s="7">
        <v>2820</v>
      </c>
      <c r="E17" s="7">
        <v>3200</v>
      </c>
      <c r="F17" s="7">
        <v>4400</v>
      </c>
      <c r="G17" s="1"/>
      <c r="I17" s="21"/>
    </row>
    <row r="18" spans="1:10" ht="46.5" customHeight="1" x14ac:dyDescent="0.25">
      <c r="A18" s="4">
        <v>6</v>
      </c>
      <c r="B18" s="27" t="s">
        <v>27</v>
      </c>
      <c r="C18" s="15">
        <v>2350</v>
      </c>
      <c r="D18" s="16">
        <v>564</v>
      </c>
      <c r="E18" s="16">
        <v>564</v>
      </c>
      <c r="F18" s="16">
        <v>564</v>
      </c>
      <c r="G18" s="1"/>
      <c r="H18" s="11"/>
      <c r="I18" s="22"/>
      <c r="J18" s="11"/>
    </row>
    <row r="19" spans="1:10" x14ac:dyDescent="0.25">
      <c r="A19" s="4">
        <v>7</v>
      </c>
      <c r="B19" s="27" t="s">
        <v>8</v>
      </c>
      <c r="C19" s="15">
        <v>13200</v>
      </c>
      <c r="D19" s="16">
        <v>5000</v>
      </c>
      <c r="E19" s="16">
        <v>6700</v>
      </c>
      <c r="F19" s="16">
        <v>10000</v>
      </c>
      <c r="G19" s="1"/>
      <c r="I19" s="22"/>
    </row>
    <row r="20" spans="1:10" ht="16.5" customHeight="1" x14ac:dyDescent="0.25">
      <c r="A20" s="4">
        <v>8</v>
      </c>
      <c r="B20" s="27" t="s">
        <v>28</v>
      </c>
      <c r="C20" s="15">
        <v>16613.900000000001</v>
      </c>
      <c r="D20" s="16">
        <v>0</v>
      </c>
      <c r="E20" s="16">
        <v>0</v>
      </c>
      <c r="F20" s="16">
        <v>0</v>
      </c>
      <c r="G20" s="1"/>
    </row>
    <row r="21" spans="1:10" ht="30" customHeight="1" x14ac:dyDescent="0.25">
      <c r="A21" s="4">
        <v>9</v>
      </c>
      <c r="B21" s="27" t="s">
        <v>53</v>
      </c>
      <c r="C21" s="15">
        <v>12000</v>
      </c>
      <c r="D21" s="16">
        <v>10810</v>
      </c>
      <c r="E21" s="16">
        <v>11300</v>
      </c>
      <c r="F21" s="16">
        <v>12000</v>
      </c>
      <c r="G21" s="1"/>
    </row>
    <row r="22" spans="1:10" ht="15.75" customHeight="1" x14ac:dyDescent="0.25">
      <c r="A22" s="4">
        <v>10</v>
      </c>
      <c r="B22" s="27" t="s">
        <v>43</v>
      </c>
      <c r="C22" s="15">
        <v>6000</v>
      </c>
      <c r="D22" s="15">
        <v>6000</v>
      </c>
      <c r="E22" s="15">
        <v>8000</v>
      </c>
      <c r="F22" s="15">
        <v>8000</v>
      </c>
      <c r="G22" s="1"/>
    </row>
    <row r="23" spans="1:10" ht="16.5" customHeight="1" x14ac:dyDescent="0.25">
      <c r="A23" s="4">
        <v>11</v>
      </c>
      <c r="B23" s="27" t="s">
        <v>31</v>
      </c>
      <c r="C23" s="15">
        <v>2350</v>
      </c>
      <c r="D23" s="15">
        <v>3500</v>
      </c>
      <c r="E23" s="15">
        <v>4700</v>
      </c>
      <c r="F23" s="15">
        <v>6000</v>
      </c>
      <c r="G23" s="1"/>
    </row>
    <row r="24" spans="1:10" x14ac:dyDescent="0.25">
      <c r="A24" s="3" t="s">
        <v>9</v>
      </c>
      <c r="B24" s="31" t="s">
        <v>10</v>
      </c>
      <c r="C24" s="17">
        <f>C25+C26</f>
        <v>25998.959999999999</v>
      </c>
      <c r="D24" s="17">
        <f t="shared" ref="D24:F24" si="2">D25+D26</f>
        <v>25999</v>
      </c>
      <c r="E24" s="17">
        <f t="shared" si="2"/>
        <v>25999</v>
      </c>
      <c r="F24" s="17">
        <f t="shared" si="2"/>
        <v>25999</v>
      </c>
      <c r="G24" s="1"/>
    </row>
    <row r="25" spans="1:10" x14ac:dyDescent="0.25">
      <c r="A25" s="4" t="s">
        <v>11</v>
      </c>
      <c r="B25" s="27" t="s">
        <v>29</v>
      </c>
      <c r="C25" s="16">
        <v>23235.96</v>
      </c>
      <c r="D25" s="16">
        <v>23236</v>
      </c>
      <c r="E25" s="16">
        <v>23236</v>
      </c>
      <c r="F25" s="16">
        <v>23236</v>
      </c>
      <c r="G25" s="1"/>
    </row>
    <row r="26" spans="1:10" x14ac:dyDescent="0.25">
      <c r="A26" s="4" t="s">
        <v>12</v>
      </c>
      <c r="B26" s="27" t="s">
        <v>26</v>
      </c>
      <c r="C26" s="16">
        <v>2763</v>
      </c>
      <c r="D26" s="16">
        <v>2763</v>
      </c>
      <c r="E26" s="16">
        <v>2763</v>
      </c>
      <c r="F26" s="16">
        <v>2763</v>
      </c>
      <c r="G26" s="1"/>
    </row>
    <row r="27" spans="1:10" ht="30" x14ac:dyDescent="0.25">
      <c r="A27" s="5" t="s">
        <v>13</v>
      </c>
      <c r="B27" s="32" t="s">
        <v>14</v>
      </c>
      <c r="C27" s="18">
        <f>C28-C29+C30</f>
        <v>39415.039400000001</v>
      </c>
      <c r="D27" s="18">
        <f t="shared" ref="D27:F27" si="3">D28-D29+D30</f>
        <v>86979.948000000004</v>
      </c>
      <c r="E27" s="18">
        <f t="shared" si="3"/>
        <v>127988.49840000001</v>
      </c>
      <c r="F27" s="18">
        <f t="shared" si="3"/>
        <v>214839.83199999999</v>
      </c>
      <c r="G27" s="1"/>
    </row>
    <row r="28" spans="1:10" x14ac:dyDescent="0.25">
      <c r="A28" s="4">
        <v>1</v>
      </c>
      <c r="B28" s="27" t="s">
        <v>15</v>
      </c>
      <c r="C28" s="16">
        <f>C7*19%</f>
        <v>45525.9</v>
      </c>
      <c r="D28" s="16">
        <f>D7*19%</f>
        <v>64111.32</v>
      </c>
      <c r="E28" s="16">
        <f>E7*19%</f>
        <v>91355.040000000008</v>
      </c>
      <c r="F28" s="16">
        <f>F7*19%</f>
        <v>147470.39999999999</v>
      </c>
      <c r="G28" s="1"/>
    </row>
    <row r="29" spans="1:10" x14ac:dyDescent="0.25">
      <c r="A29" s="4">
        <v>2</v>
      </c>
      <c r="B29" s="27" t="s">
        <v>16</v>
      </c>
      <c r="C29" s="16">
        <f>(C21+C20+C19+C18+C17+C14+C13)*19%</f>
        <v>17088.391</v>
      </c>
      <c r="D29" s="16">
        <f>(D21+D20+D19+D18+D17+D14+D13)*19%</f>
        <v>6097.86</v>
      </c>
      <c r="E29" s="16">
        <f>(E21+E20+E19+E18+E17+E14+E13)*19%</f>
        <v>7355.66</v>
      </c>
      <c r="F29" s="16">
        <f>(F21+F20+F19+F18+F17+F14+F13)*19%</f>
        <v>9170.16</v>
      </c>
      <c r="G29" s="1"/>
    </row>
    <row r="30" spans="1:10" x14ac:dyDescent="0.25">
      <c r="A30" s="4">
        <v>3</v>
      </c>
      <c r="B30" s="27" t="s">
        <v>42</v>
      </c>
      <c r="C30" s="16">
        <f>(C7-C12-C31)*16%+C31*5%</f>
        <v>10977.530400000001</v>
      </c>
      <c r="D30" s="16">
        <f>(D7-D12-D31)*16%+D31*5%</f>
        <v>28966.487999999998</v>
      </c>
      <c r="E30" s="16">
        <f>(E7-E12-E31)*16%+E31*5%</f>
        <v>43989.118399999999</v>
      </c>
      <c r="F30" s="16">
        <f>(F7-F12-F31)*16%+F31*5%</f>
        <v>76539.592000000004</v>
      </c>
      <c r="G30" s="1"/>
    </row>
    <row r="31" spans="1:10" x14ac:dyDescent="0.25">
      <c r="A31" s="5" t="s">
        <v>17</v>
      </c>
      <c r="B31" s="33" t="s">
        <v>30</v>
      </c>
      <c r="C31" s="9">
        <v>22794.959999999999</v>
      </c>
      <c r="D31" s="9">
        <v>22796</v>
      </c>
      <c r="E31" s="9">
        <v>22796</v>
      </c>
      <c r="F31" s="9">
        <v>22796</v>
      </c>
      <c r="G31" s="1"/>
    </row>
    <row r="32" spans="1:10" x14ac:dyDescent="0.25">
      <c r="A32" s="3" t="s">
        <v>18</v>
      </c>
      <c r="B32" s="30" t="s">
        <v>19</v>
      </c>
      <c r="C32" s="6">
        <f>C12+C24+C27+C31</f>
        <v>243537.85939999999</v>
      </c>
      <c r="D32" s="6">
        <f>D12+D24+D27+D31</f>
        <v>276490.14800000004</v>
      </c>
      <c r="E32" s="6">
        <f>E12+E24+E27+E31</f>
        <v>366995.25840000005</v>
      </c>
      <c r="F32" s="6">
        <f>F12+F24+F27+F31</f>
        <v>545750.13199999998</v>
      </c>
      <c r="G32" s="1"/>
    </row>
    <row r="33" spans="1:7" x14ac:dyDescent="0.25">
      <c r="A33" s="3" t="s">
        <v>20</v>
      </c>
      <c r="B33" s="30" t="s">
        <v>21</v>
      </c>
      <c r="C33" s="6">
        <f>C6-C32</f>
        <v>195197.14060000001</v>
      </c>
      <c r="D33" s="6">
        <f>D6-D32</f>
        <v>97937.851999999955</v>
      </c>
      <c r="E33" s="6">
        <f>E6-E32</f>
        <v>113820.74159999995</v>
      </c>
      <c r="F33" s="6">
        <f>F6-F32</f>
        <v>230409.86800000002</v>
      </c>
      <c r="G33" s="1"/>
    </row>
    <row r="34" spans="1:7" x14ac:dyDescent="0.25">
      <c r="A34" s="3" t="s">
        <v>22</v>
      </c>
      <c r="B34" s="30" t="s">
        <v>23</v>
      </c>
      <c r="C34" s="6">
        <f>C5+C33</f>
        <v>224572.14060000001</v>
      </c>
      <c r="D34" s="6">
        <f>D5+D33</f>
        <v>322509.9926</v>
      </c>
      <c r="E34" s="6">
        <f>E5+E33</f>
        <v>436330.73419999995</v>
      </c>
      <c r="F34" s="6">
        <f>F5+F33</f>
        <v>666740.60219999996</v>
      </c>
      <c r="G34" s="1"/>
    </row>
    <row r="35" spans="1:7" ht="36" customHeight="1" x14ac:dyDescent="0.25">
      <c r="A35" s="26" t="s">
        <v>37</v>
      </c>
      <c r="B35" s="26"/>
      <c r="C35" s="26"/>
      <c r="D35" s="26"/>
      <c r="E35" s="26"/>
      <c r="F35" s="26"/>
    </row>
    <row r="36" spans="1:7" ht="9.75" customHeight="1" x14ac:dyDescent="0.25">
      <c r="A36" s="24" t="s">
        <v>34</v>
      </c>
      <c r="B36" s="24"/>
      <c r="C36" s="24"/>
      <c r="D36" s="24"/>
      <c r="E36" s="24"/>
      <c r="F36" s="24"/>
    </row>
    <row r="37" spans="1:7" ht="10.5" customHeight="1" x14ac:dyDescent="0.25">
      <c r="A37" s="24" t="s">
        <v>35</v>
      </c>
      <c r="B37" s="24"/>
      <c r="C37" s="24"/>
      <c r="D37" s="24"/>
      <c r="E37" s="24"/>
      <c r="F37" s="24"/>
    </row>
    <row r="38" spans="1:7" x14ac:dyDescent="0.25">
      <c r="A38" s="25" t="s">
        <v>44</v>
      </c>
      <c r="B38" s="25"/>
      <c r="C38" s="25"/>
      <c r="D38" s="25"/>
      <c r="E38" s="25"/>
      <c r="F38" s="25"/>
    </row>
    <row r="39" spans="1:7" ht="51" customHeight="1" x14ac:dyDescent="0.25">
      <c r="A39" s="24" t="s">
        <v>47</v>
      </c>
      <c r="B39" s="24"/>
      <c r="C39" s="24"/>
      <c r="D39" s="24"/>
      <c r="E39" s="24"/>
      <c r="F39" s="24"/>
    </row>
    <row r="40" spans="1:7" ht="41.25" customHeight="1" x14ac:dyDescent="0.25">
      <c r="A40" s="24" t="s">
        <v>46</v>
      </c>
      <c r="B40" s="24"/>
      <c r="C40" s="24"/>
      <c r="D40" s="24"/>
      <c r="E40" s="24"/>
      <c r="F40" s="24"/>
    </row>
    <row r="41" spans="1:7" x14ac:dyDescent="0.25">
      <c r="A41" s="2"/>
      <c r="B41" s="2"/>
      <c r="C41" s="2"/>
      <c r="D41" s="2"/>
      <c r="E41" s="2"/>
    </row>
  </sheetData>
  <mergeCells count="13">
    <mergeCell ref="A39:F39"/>
    <mergeCell ref="A40:F40"/>
    <mergeCell ref="A38:F38"/>
    <mergeCell ref="A35:F35"/>
    <mergeCell ref="A36:F36"/>
    <mergeCell ref="A37:F37"/>
    <mergeCell ref="A1:F2"/>
    <mergeCell ref="E3:E4"/>
    <mergeCell ref="F3:F4"/>
    <mergeCell ref="A3:A4"/>
    <mergeCell ref="B3:B4"/>
    <mergeCell ref="C3:C4"/>
    <mergeCell ref="D3: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Fluxul de numerar</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Dell</cp:lastModifiedBy>
  <dcterms:created xsi:type="dcterms:W3CDTF">2017-12-21T17:20:36Z</dcterms:created>
  <dcterms:modified xsi:type="dcterms:W3CDTF">2019-01-24T18:55:22Z</dcterms:modified>
</cp:coreProperties>
</file>