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oiect\Planuri de afaceri\Fatu Mioara\"/>
    </mc:Choice>
  </mc:AlternateContent>
  <bookViews>
    <workbookView xWindow="0" yWindow="0" windowWidth="19200" windowHeight="7310"/>
  </bookViews>
  <sheets>
    <sheet name="Fluxul de numerar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B52" i="2" l="1"/>
  <c r="B51" i="2"/>
  <c r="C48" i="2"/>
  <c r="C34" i="2"/>
  <c r="C33" i="2"/>
  <c r="B34" i="2"/>
  <c r="B33" i="2"/>
  <c r="C43" i="2"/>
  <c r="C42" i="2"/>
  <c r="B43" i="2"/>
  <c r="B42" i="2"/>
  <c r="C39" i="2"/>
  <c r="D26" i="1"/>
  <c r="C30" i="2"/>
  <c r="K24" i="2"/>
  <c r="K25" i="2" s="1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D24" i="2"/>
  <c r="D25" i="2" s="1"/>
  <c r="C24" i="2"/>
  <c r="C25" i="2" s="1"/>
  <c r="B24" i="2"/>
  <c r="B25" i="2" s="1"/>
  <c r="L21" i="2"/>
  <c r="G17" i="2"/>
  <c r="H17" i="2"/>
  <c r="I17" i="2"/>
  <c r="J17" i="2"/>
  <c r="K17" i="2"/>
  <c r="F17" i="2"/>
  <c r="D17" i="2"/>
  <c r="C17" i="2"/>
  <c r="K16" i="2"/>
  <c r="J16" i="2"/>
  <c r="I16" i="2"/>
  <c r="H16" i="2"/>
  <c r="G16" i="2"/>
  <c r="F16" i="2"/>
  <c r="E16" i="2"/>
  <c r="E17" i="2" s="1"/>
  <c r="D16" i="2"/>
  <c r="C16" i="2"/>
  <c r="L16" i="2" s="1"/>
  <c r="B16" i="2"/>
  <c r="B17" i="2" s="1"/>
  <c r="L13" i="2"/>
  <c r="L8" i="2"/>
  <c r="L7" i="2"/>
  <c r="L4" i="2"/>
  <c r="G8" i="2"/>
  <c r="H8" i="2"/>
  <c r="I8" i="2"/>
  <c r="J8" i="2"/>
  <c r="K8" i="2"/>
  <c r="F8" i="2"/>
  <c r="E8" i="2"/>
  <c r="D8" i="2"/>
  <c r="C8" i="2"/>
  <c r="B8" i="2"/>
  <c r="C7" i="2"/>
  <c r="D7" i="2"/>
  <c r="E7" i="2"/>
  <c r="F7" i="2"/>
  <c r="G7" i="2"/>
  <c r="H7" i="2"/>
  <c r="I7" i="2"/>
  <c r="J7" i="2"/>
  <c r="K7" i="2"/>
  <c r="B7" i="2"/>
  <c r="C52" i="2" l="1"/>
  <c r="C51" i="2"/>
  <c r="L25" i="2"/>
  <c r="L24" i="2"/>
  <c r="L17" i="2"/>
  <c r="E6" i="1"/>
  <c r="F6" i="1"/>
  <c r="E23" i="1"/>
  <c r="F23" i="1"/>
  <c r="D12" i="1"/>
  <c r="C26" i="1"/>
  <c r="C23" i="1"/>
  <c r="C12" i="1"/>
  <c r="D6" i="1" s="1"/>
  <c r="C31" i="1" l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<sst xmlns="http://schemas.openxmlformats.org/spreadsheetml/2006/main" count="122" uniqueCount="76">
  <si>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</si>
  <si>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</si>
  <si>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</si>
  <si>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</si>
  <si>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</si>
  <si>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</si>
  <si>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</si>
  <si>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</si>
  <si>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</si>
  <si>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</si>
  <si>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</si>
  <si>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</si>
  <si>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</si>
  <si>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</si>
  <si>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</si>
  <si>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</si>
  <si>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</si>
  <si>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</si>
  <si>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</si>
  <si>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</si>
  <si>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</si>
  <si>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</si>
  <si>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</si>
  <si>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</si>
  <si>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</si>
  <si>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</si>
  <si>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</si>
  <si>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</si>
  <si>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</si>
  <si>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</si>
  <si>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</si>
  <si>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</si>
  <si>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</si>
  <si>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</si>
  <si>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</si>
  <si>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</si>
  <si>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</si>
  <si>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</si>
  <si>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</si>
  <si>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</si>
  <si>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</si>
  <si>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</si>
  <si>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</si>
  <si>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</si>
  <si>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numar ore disponibile</t>
  </si>
  <si>
    <t>tarif/ora</t>
  </si>
  <si>
    <t>venit maxim incasabil</t>
  </si>
  <si>
    <t>venit ponderat</t>
  </si>
  <si>
    <t>luna 3 - 60%</t>
  </si>
  <si>
    <t>luna 4 - 60%</t>
  </si>
  <si>
    <t>luna 5 - 70%</t>
  </si>
  <si>
    <t>luna 6 - 80 %</t>
  </si>
  <si>
    <t>luna 7 - 90%</t>
  </si>
  <si>
    <t>luna 8 - 90%</t>
  </si>
  <si>
    <t>luna 9 - 90%</t>
  </si>
  <si>
    <t>luna 10 - 90%</t>
  </si>
  <si>
    <t>luna 11 - 90%</t>
  </si>
  <si>
    <t>luna 12 - 90%</t>
  </si>
  <si>
    <t>numar cursanti /grupa</t>
  </si>
  <si>
    <t>Total AN</t>
  </si>
  <si>
    <t>luna 7 - 80%</t>
  </si>
  <si>
    <t>luna 8 - 80%</t>
  </si>
  <si>
    <t>luna 9 - 80%</t>
  </si>
  <si>
    <t>luna 10 - 80%</t>
  </si>
  <si>
    <t>luna 11 - 80%</t>
  </si>
  <si>
    <t>luna 12 - 80%</t>
  </si>
  <si>
    <t>Impozit pe profit/cifră de afaceri 3%</t>
  </si>
  <si>
    <t>An 2</t>
  </si>
  <si>
    <t>An 3</t>
  </si>
  <si>
    <t>lunar acoperire - 80%</t>
  </si>
  <si>
    <t>versiune agreata</t>
  </si>
  <si>
    <t>crestere tarif la 40 lei/ora</t>
  </si>
  <si>
    <t>crestere numar cursanti pe grupa la 4</t>
  </si>
  <si>
    <t>crestere grad de acoperire la 90%</t>
  </si>
  <si>
    <t>lunar acoperire - 90%</t>
  </si>
  <si>
    <t>Alte tipuri de cheltuieli (editare publicatie si acordare 2 burse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</si>
</sst>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D13" sqref="D13"/>
    </sheetView>
  </sheetViews>
  <sheetFormatPr defaultRowHeight="14.5" x14ac:dyDescent="0.35"/>
  <cols>
    <col min="2" max="2" width="56.453125" customWidth="1"/>
    <col min="3" max="6" width="13.7265625" customWidth="1"/>
  </cols>
  <sheetData>
    <row r="3" spans="1:7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35">
      <c r="A4" s="14"/>
      <c r="B4" s="14"/>
      <c r="C4" s="14"/>
      <c r="D4" s="14"/>
      <c r="E4" s="14"/>
      <c r="F4" s="14"/>
      <c r="G4" s="1"/>
    </row>
    <row r="5" spans="1:7" x14ac:dyDescent="0.35">
      <c r="A5" s="5" t="s">
        <v>6</v>
      </c>
      <c r="B5" s="6" t="s">
        <v>7</v>
      </c>
      <c r="C5" s="2">
        <v>200</v>
      </c>
      <c r="D5" s="2">
        <f>C33</f>
        <v>72227</v>
      </c>
      <c r="E5" s="2">
        <f>D33</f>
        <v>69533</v>
      </c>
      <c r="F5" s="2">
        <f>E33</f>
        <v>100067</v>
      </c>
      <c r="G5" s="1"/>
    </row>
    <row r="6" spans="1:7" x14ac:dyDescent="0.35">
      <c r="A6" s="5" t="s">
        <v>8</v>
      </c>
      <c r="B6" s="6" t="s">
        <v>9</v>
      </c>
      <c r="C6" s="2">
        <f>SUM(C7:C10)</f>
        <v>343804</v>
      </c>
      <c r="D6" s="2">
        <f t="shared" ref="D6:F6" si="0">SUM(D7:D10)</f>
        <v>290304</v>
      </c>
      <c r="E6" s="2">
        <f t="shared" si="0"/>
        <v>387072</v>
      </c>
      <c r="F6" s="2">
        <f t="shared" si="0"/>
        <v>432456</v>
      </c>
      <c r="G6" s="1"/>
    </row>
    <row r="7" spans="1:7" x14ac:dyDescent="0.35">
      <c r="A7" s="7">
        <v>1</v>
      </c>
      <c r="B7" s="8" t="s">
        <v>10</v>
      </c>
      <c r="C7" s="3">
        <v>195804</v>
      </c>
      <c r="D7" s="3">
        <v>290304</v>
      </c>
      <c r="E7" s="3">
        <v>387072</v>
      </c>
      <c r="F7" s="3">
        <v>432456</v>
      </c>
      <c r="G7" s="1"/>
    </row>
    <row r="8" spans="1:7" x14ac:dyDescent="0.35">
      <c r="A8" s="7">
        <v>2</v>
      </c>
      <c r="B8" s="8" t="s">
        <v>39</v>
      </c>
      <c r="C8" s="3">
        <v>0</v>
      </c>
      <c r="D8" s="3">
        <v>0</v>
      </c>
      <c r="E8" s="3">
        <v>0</v>
      </c>
      <c r="F8" s="3">
        <v>0</v>
      </c>
      <c r="G8" s="1"/>
    </row>
    <row r="9" spans="1:7" x14ac:dyDescent="0.35">
      <c r="A9" s="7">
        <v>3</v>
      </c>
      <c r="B9" s="8" t="s">
        <v>11</v>
      </c>
      <c r="C9" s="3">
        <v>0</v>
      </c>
      <c r="D9" s="3">
        <v>0</v>
      </c>
      <c r="E9" s="3">
        <v>0</v>
      </c>
      <c r="F9" s="3">
        <v>0</v>
      </c>
      <c r="G9" s="1"/>
    </row>
    <row r="10" spans="1:7" x14ac:dyDescent="0.35">
      <c r="A10" s="7">
        <v>4</v>
      </c>
      <c r="B10" s="9" t="s">
        <v>40</v>
      </c>
      <c r="C10" s="3">
        <v>148000</v>
      </c>
      <c r="D10" s="3">
        <v>0</v>
      </c>
      <c r="E10" s="3">
        <v>0</v>
      </c>
      <c r="F10" s="3">
        <v>0</v>
      </c>
      <c r="G10" s="1"/>
    </row>
    <row r="11" spans="1:7" x14ac:dyDescent="0.35">
      <c r="A11" s="5"/>
      <c r="B11" s="6" t="s">
        <v>12</v>
      </c>
      <c r="C11" s="2">
        <f>C5+C6</f>
        <v>344004</v>
      </c>
      <c r="D11" s="2">
        <f t="shared" ref="D11:F11" si="1">D5+D6</f>
        <v>362531</v>
      </c>
      <c r="E11" s="2">
        <f t="shared" si="1"/>
        <v>456605</v>
      </c>
      <c r="F11" s="2">
        <f t="shared" si="1"/>
        <v>532523</v>
      </c>
      <c r="G11" s="1"/>
    </row>
    <row r="12" spans="1:7" x14ac:dyDescent="0.35">
      <c r="A12" s="5" t="s">
        <v>13</v>
      </c>
      <c r="B12" s="6" t="s">
        <v>14</v>
      </c>
      <c r="C12" s="2">
        <f>SUM(C13:C22)</f>
        <v>265902</v>
      </c>
      <c r="D12" s="2">
        <f>SUM(D13:D22)</f>
        <v>284288</v>
      </c>
      <c r="E12" s="2">
        <f>SUM(E13:E22)</f>
        <v>329926</v>
      </c>
      <c r="F12" s="2">
        <f>SUM(F13:F22)</f>
        <v>387739</v>
      </c>
      <c r="G12" s="1"/>
    </row>
    <row r="13" spans="1:7" ht="15.5" x14ac:dyDescent="0.35">
      <c r="A13" s="7">
        <v>1</v>
      </c>
      <c r="B13" s="13" t="s">
        <v>35</v>
      </c>
      <c r="C13" s="3">
        <v>45899</v>
      </c>
      <c r="D13" s="3">
        <v>14000</v>
      </c>
      <c r="E13" s="3">
        <v>10000</v>
      </c>
      <c r="F13" s="3">
        <v>10000</v>
      </c>
      <c r="G13" s="1"/>
    </row>
    <row r="14" spans="1:7" ht="31" x14ac:dyDescent="0.35">
      <c r="A14" s="7">
        <v>2</v>
      </c>
      <c r="B14" s="13" t="s">
        <v>15</v>
      </c>
      <c r="C14" s="3">
        <v>2380</v>
      </c>
      <c r="D14" s="3">
        <v>3000</v>
      </c>
      <c r="E14" s="3">
        <v>4000</v>
      </c>
      <c r="F14" s="3">
        <v>4400</v>
      </c>
      <c r="G14" s="1"/>
    </row>
    <row r="15" spans="1:7" ht="15.5" x14ac:dyDescent="0.35">
      <c r="A15" s="7">
        <v>3</v>
      </c>
      <c r="B15" s="13" t="s">
        <v>36</v>
      </c>
      <c r="C15" s="3">
        <v>168623</v>
      </c>
      <c r="D15" s="3">
        <v>224888</v>
      </c>
      <c r="E15" s="3">
        <v>269866</v>
      </c>
      <c r="F15" s="3">
        <v>323839</v>
      </c>
      <c r="G15" s="1"/>
    </row>
    <row r="16" spans="1:7" ht="15.5" x14ac:dyDescent="0.35">
      <c r="A16" s="7">
        <v>4</v>
      </c>
      <c r="B16" s="13" t="s">
        <v>37</v>
      </c>
      <c r="C16" s="3">
        <v>19100</v>
      </c>
      <c r="D16" s="3">
        <v>19800</v>
      </c>
      <c r="E16" s="3">
        <v>22000</v>
      </c>
      <c r="F16" s="3">
        <v>24000</v>
      </c>
      <c r="G16" s="1"/>
    </row>
    <row r="17" spans="1:7" ht="15.5" x14ac:dyDescent="0.35">
      <c r="A17" s="7">
        <v>5</v>
      </c>
      <c r="B17" s="13" t="s">
        <v>38</v>
      </c>
      <c r="C17" s="3">
        <v>3600</v>
      </c>
      <c r="D17" s="3">
        <v>4000</v>
      </c>
      <c r="E17" s="3">
        <v>4400</v>
      </c>
      <c r="F17" s="3">
        <v>4800</v>
      </c>
      <c r="G17" s="1"/>
    </row>
    <row r="18" spans="1:7" ht="15.5" x14ac:dyDescent="0.35">
      <c r="A18" s="7">
        <v>6</v>
      </c>
      <c r="B18" s="13" t="s">
        <v>16</v>
      </c>
      <c r="C18" s="3">
        <v>2000</v>
      </c>
      <c r="D18" s="3">
        <v>3000</v>
      </c>
      <c r="E18" s="3">
        <v>3400</v>
      </c>
      <c r="F18" s="3">
        <v>3700</v>
      </c>
      <c r="G18" s="1"/>
    </row>
    <row r="19" spans="1:7" ht="15.5" x14ac:dyDescent="0.35">
      <c r="A19" s="7">
        <v>7</v>
      </c>
      <c r="B19" s="13" t="s">
        <v>17</v>
      </c>
      <c r="C19" s="3">
        <v>10000</v>
      </c>
      <c r="D19" s="3">
        <v>6000</v>
      </c>
      <c r="E19" s="3">
        <v>6000</v>
      </c>
      <c r="F19" s="3">
        <v>6000</v>
      </c>
      <c r="G19" s="1"/>
    </row>
    <row r="20" spans="1:7" ht="15.5" x14ac:dyDescent="0.3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15.5" x14ac:dyDescent="0.35">
      <c r="A21" s="7">
        <v>9</v>
      </c>
      <c r="B21" s="13" t="s">
        <v>43</v>
      </c>
      <c r="C21" s="3">
        <v>6300</v>
      </c>
      <c r="D21" s="3">
        <v>6600</v>
      </c>
      <c r="E21" s="3">
        <v>7260</v>
      </c>
      <c r="F21" s="3">
        <v>8000</v>
      </c>
      <c r="G21" s="1"/>
    </row>
    <row r="22" spans="1:7" ht="31" x14ac:dyDescent="0.35">
      <c r="A22" s="7">
        <v>10</v>
      </c>
      <c r="B22" s="13" t="s">
        <v>75</v>
      </c>
      <c r="C22" s="3">
        <v>8000</v>
      </c>
      <c r="D22" s="3">
        <v>3000</v>
      </c>
      <c r="E22" s="3">
        <v>3000</v>
      </c>
      <c r="F22" s="3">
        <v>3000</v>
      </c>
      <c r="G22" s="1"/>
    </row>
    <row r="23" spans="1:7" x14ac:dyDescent="0.3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x14ac:dyDescent="0.35">
      <c r="A24" s="7" t="s">
        <v>21</v>
      </c>
      <c r="B24" s="8" t="s">
        <v>41</v>
      </c>
      <c r="C24" s="3"/>
      <c r="D24" s="3"/>
      <c r="E24" s="3"/>
      <c r="F24" s="3"/>
      <c r="G24" s="1"/>
    </row>
    <row r="25" spans="1:7" x14ac:dyDescent="0.35">
      <c r="A25" s="7" t="s">
        <v>22</v>
      </c>
      <c r="B25" s="8" t="s">
        <v>42</v>
      </c>
      <c r="C25" s="3"/>
      <c r="D25" s="3"/>
      <c r="E25" s="3"/>
      <c r="F25" s="3"/>
      <c r="G25" s="1"/>
    </row>
    <row r="26" spans="1:7" x14ac:dyDescent="0.35">
      <c r="A26" s="10" t="s">
        <v>23</v>
      </c>
      <c r="B26" s="11" t="s">
        <v>24</v>
      </c>
      <c r="C26" s="4">
        <f>C27-C28+C29</f>
        <v>5875</v>
      </c>
      <c r="D26" s="4">
        <f t="shared" ref="D26:F26" si="3">D27-D28+D29</f>
        <v>8710</v>
      </c>
      <c r="E26" s="4">
        <f t="shared" si="3"/>
        <v>11612</v>
      </c>
      <c r="F26" s="4">
        <f t="shared" si="3"/>
        <v>12975</v>
      </c>
      <c r="G26" s="1"/>
    </row>
    <row r="27" spans="1:7" x14ac:dyDescent="0.35">
      <c r="A27" s="7">
        <v>1</v>
      </c>
      <c r="B27" s="8" t="s">
        <v>25</v>
      </c>
      <c r="C27" s="3"/>
      <c r="D27" s="3"/>
      <c r="E27" s="3"/>
      <c r="F27" s="3"/>
      <c r="G27" s="1"/>
    </row>
    <row r="28" spans="1:7" x14ac:dyDescent="0.35">
      <c r="A28" s="7">
        <v>2</v>
      </c>
      <c r="B28" s="8" t="s">
        <v>26</v>
      </c>
      <c r="C28" s="3"/>
      <c r="D28" s="3"/>
      <c r="E28" s="3"/>
      <c r="F28" s="3"/>
      <c r="G28" s="1"/>
    </row>
    <row r="29" spans="1:7" x14ac:dyDescent="0.35">
      <c r="A29" s="7">
        <v>3</v>
      </c>
      <c r="B29" s="8" t="s">
        <v>66</v>
      </c>
      <c r="C29" s="3">
        <v>5875</v>
      </c>
      <c r="D29" s="3">
        <v>8710</v>
      </c>
      <c r="E29" s="3">
        <v>11612</v>
      </c>
      <c r="F29" s="3">
        <v>12975</v>
      </c>
      <c r="G29" s="1"/>
    </row>
    <row r="30" spans="1:7" x14ac:dyDescent="0.35">
      <c r="A30" s="10" t="s">
        <v>27</v>
      </c>
      <c r="B30" s="11" t="s">
        <v>28</v>
      </c>
      <c r="C30" s="4"/>
      <c r="D30" s="4"/>
      <c r="E30" s="4">
        <v>15000</v>
      </c>
      <c r="F30" s="4">
        <v>15000</v>
      </c>
      <c r="G30" s="1"/>
    </row>
    <row r="31" spans="1:7" x14ac:dyDescent="0.35">
      <c r="A31" s="5" t="s">
        <v>29</v>
      </c>
      <c r="B31" s="6" t="s">
        <v>30</v>
      </c>
      <c r="C31" s="2">
        <f>C12+C23+C26+C30</f>
        <v>271777</v>
      </c>
      <c r="D31" s="2">
        <f>D12+D23+D26+D30</f>
        <v>292998</v>
      </c>
      <c r="E31" s="2">
        <f>E12+E23+E26+E30</f>
        <v>356538</v>
      </c>
      <c r="F31" s="2">
        <f>F12+F23+F26+F30</f>
        <v>415714</v>
      </c>
      <c r="G31" s="1"/>
    </row>
    <row r="32" spans="1:7" x14ac:dyDescent="0.35">
      <c r="A32" s="5" t="s">
        <v>31</v>
      </c>
      <c r="B32" s="6" t="s">
        <v>32</v>
      </c>
      <c r="C32" s="2">
        <f>C6-C31</f>
        <v>72027</v>
      </c>
      <c r="D32" s="2">
        <f>D6-D31</f>
        <v>-2694</v>
      </c>
      <c r="E32" s="2">
        <f>E6-E31</f>
        <v>30534</v>
      </c>
      <c r="F32" s="2">
        <f>F6-F31</f>
        <v>16742</v>
      </c>
      <c r="G32" s="1"/>
    </row>
    <row r="33" spans="1:7" x14ac:dyDescent="0.35">
      <c r="A33" s="5" t="s">
        <v>33</v>
      </c>
      <c r="B33" s="6" t="s">
        <v>34</v>
      </c>
      <c r="C33" s="2">
        <f>C5+C32</f>
        <v>72227</v>
      </c>
      <c r="D33" s="2">
        <f>D5+D32</f>
        <v>69533</v>
      </c>
      <c r="E33" s="2">
        <f>E5+E32</f>
        <v>100067</v>
      </c>
      <c r="F33" s="2">
        <f>F5+F32</f>
        <v>116809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topLeftCell="A36" workbookViewId="0">
      <selection activeCell="D52" sqref="D52"/>
    </sheetView>
  </sheetViews>
  <sheetFormatPr defaultRowHeight="14.5" x14ac:dyDescent="0.35"/>
  <cols>
    <col min="1" max="1" width="26.08984375" customWidth="1"/>
    <col min="2" max="2" width="18.36328125" customWidth="1"/>
    <col min="3" max="3" width="15.1796875" customWidth="1"/>
    <col min="4" max="4" width="15.54296875" customWidth="1"/>
    <col min="5" max="5" width="17.08984375" customWidth="1"/>
    <col min="6" max="6" width="14.7265625" customWidth="1"/>
    <col min="7" max="7" width="13.26953125" customWidth="1"/>
    <col min="8" max="8" width="12.54296875" customWidth="1"/>
    <col min="9" max="9" width="12.7265625" customWidth="1"/>
    <col min="10" max="10" width="13.7265625" customWidth="1"/>
    <col min="11" max="11" width="12.6328125" customWidth="1"/>
    <col min="12" max="12" width="14.36328125" customWidth="1"/>
  </cols>
  <sheetData>
    <row r="3" spans="1:12" x14ac:dyDescent="0.35">
      <c r="B3" t="s">
        <v>48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  <c r="L3" t="s">
        <v>59</v>
      </c>
    </row>
    <row r="4" spans="1:12" x14ac:dyDescent="0.35">
      <c r="A4" t="s">
        <v>44</v>
      </c>
      <c r="B4">
        <v>210</v>
      </c>
      <c r="C4">
        <v>252</v>
      </c>
      <c r="D4">
        <v>252</v>
      </c>
      <c r="E4">
        <v>252</v>
      </c>
      <c r="F4">
        <v>252</v>
      </c>
      <c r="G4">
        <v>252</v>
      </c>
      <c r="H4">
        <v>252</v>
      </c>
      <c r="I4">
        <v>252</v>
      </c>
      <c r="J4">
        <v>252</v>
      </c>
      <c r="K4">
        <v>252</v>
      </c>
      <c r="L4">
        <f>SUM(B4:K4)</f>
        <v>2478</v>
      </c>
    </row>
    <row r="5" spans="1:12" x14ac:dyDescent="0.35">
      <c r="A5" t="s">
        <v>58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</row>
    <row r="6" spans="1:12" x14ac:dyDescent="0.35">
      <c r="A6" t="s">
        <v>45</v>
      </c>
      <c r="B6">
        <v>30</v>
      </c>
      <c r="C6">
        <v>30</v>
      </c>
      <c r="D6">
        <v>30</v>
      </c>
      <c r="E6">
        <v>30</v>
      </c>
      <c r="F6">
        <v>30</v>
      </c>
      <c r="G6">
        <v>30</v>
      </c>
      <c r="H6">
        <v>30</v>
      </c>
      <c r="I6">
        <v>30</v>
      </c>
      <c r="J6">
        <v>30</v>
      </c>
      <c r="K6">
        <v>30</v>
      </c>
    </row>
    <row r="7" spans="1:12" x14ac:dyDescent="0.35">
      <c r="A7" t="s">
        <v>46</v>
      </c>
      <c r="B7">
        <f>B4*B5*B6</f>
        <v>18900</v>
      </c>
      <c r="C7">
        <f t="shared" ref="C7:K7" si="0">C4*C5*C6</f>
        <v>22680</v>
      </c>
      <c r="D7">
        <f t="shared" si="0"/>
        <v>22680</v>
      </c>
      <c r="E7">
        <f t="shared" si="0"/>
        <v>22680</v>
      </c>
      <c r="F7">
        <f t="shared" si="0"/>
        <v>22680</v>
      </c>
      <c r="G7">
        <f t="shared" si="0"/>
        <v>22680</v>
      </c>
      <c r="H7">
        <f t="shared" si="0"/>
        <v>22680</v>
      </c>
      <c r="I7">
        <f t="shared" si="0"/>
        <v>22680</v>
      </c>
      <c r="J7">
        <f t="shared" si="0"/>
        <v>22680</v>
      </c>
      <c r="K7">
        <f t="shared" si="0"/>
        <v>22680</v>
      </c>
      <c r="L7">
        <f t="shared" ref="L7:L8" si="1">SUM(B7:K7)</f>
        <v>223020</v>
      </c>
    </row>
    <row r="8" spans="1:12" x14ac:dyDescent="0.35">
      <c r="A8" t="s">
        <v>47</v>
      </c>
      <c r="B8">
        <f>B7*60%</f>
        <v>11340</v>
      </c>
      <c r="C8">
        <f>C7*60%</f>
        <v>13608</v>
      </c>
      <c r="D8">
        <f>D7*70%</f>
        <v>15875.999999999998</v>
      </c>
      <c r="E8">
        <f>E7*80%</f>
        <v>18144</v>
      </c>
      <c r="F8">
        <f>F7*90%</f>
        <v>20412</v>
      </c>
      <c r="G8">
        <f t="shared" ref="G8:K8" si="2">G7*90%</f>
        <v>20412</v>
      </c>
      <c r="H8">
        <f t="shared" si="2"/>
        <v>20412</v>
      </c>
      <c r="I8">
        <f t="shared" si="2"/>
        <v>20412</v>
      </c>
      <c r="J8">
        <f t="shared" si="2"/>
        <v>20412</v>
      </c>
      <c r="K8">
        <f t="shared" si="2"/>
        <v>20412</v>
      </c>
      <c r="L8">
        <f t="shared" si="1"/>
        <v>181440</v>
      </c>
    </row>
    <row r="12" spans="1:12" x14ac:dyDescent="0.35">
      <c r="B12" t="s">
        <v>48</v>
      </c>
      <c r="C12" t="s">
        <v>49</v>
      </c>
      <c r="D12" t="s">
        <v>50</v>
      </c>
      <c r="E12" t="s">
        <v>51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 t="s">
        <v>59</v>
      </c>
    </row>
    <row r="13" spans="1:12" x14ac:dyDescent="0.35">
      <c r="A13" t="s">
        <v>44</v>
      </c>
      <c r="B13">
        <v>210</v>
      </c>
      <c r="C13">
        <v>252</v>
      </c>
      <c r="D13">
        <v>252</v>
      </c>
      <c r="E13">
        <v>252</v>
      </c>
      <c r="F13">
        <v>252</v>
      </c>
      <c r="G13">
        <v>252</v>
      </c>
      <c r="H13">
        <v>252</v>
      </c>
      <c r="I13">
        <v>252</v>
      </c>
      <c r="J13">
        <v>252</v>
      </c>
      <c r="K13">
        <v>252</v>
      </c>
      <c r="L13">
        <f>SUM(B13:K13)</f>
        <v>2478</v>
      </c>
    </row>
    <row r="14" spans="1:12" x14ac:dyDescent="0.35">
      <c r="A14" t="s">
        <v>58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</row>
    <row r="15" spans="1:12" x14ac:dyDescent="0.35">
      <c r="A15" t="s">
        <v>45</v>
      </c>
      <c r="B15">
        <v>30</v>
      </c>
      <c r="C15">
        <v>30</v>
      </c>
      <c r="D15">
        <v>30</v>
      </c>
      <c r="E15">
        <v>30</v>
      </c>
      <c r="F15">
        <v>30</v>
      </c>
      <c r="G15">
        <v>30</v>
      </c>
      <c r="H15">
        <v>30</v>
      </c>
      <c r="I15">
        <v>30</v>
      </c>
      <c r="J15">
        <v>30</v>
      </c>
      <c r="K15">
        <v>30</v>
      </c>
    </row>
    <row r="16" spans="1:12" x14ac:dyDescent="0.35">
      <c r="A16" t="s">
        <v>46</v>
      </c>
      <c r="B16">
        <f>B13*B14*B15</f>
        <v>18900</v>
      </c>
      <c r="C16">
        <f t="shared" ref="C16" si="3">C13*C14*C15</f>
        <v>22680</v>
      </c>
      <c r="D16">
        <f t="shared" ref="D16" si="4">D13*D14*D15</f>
        <v>22680</v>
      </c>
      <c r="E16">
        <f t="shared" ref="E16" si="5">E13*E14*E15</f>
        <v>22680</v>
      </c>
      <c r="F16">
        <f t="shared" ref="F16" si="6">F13*F14*F15</f>
        <v>22680</v>
      </c>
      <c r="G16">
        <f t="shared" ref="G16" si="7">G13*G14*G15</f>
        <v>22680</v>
      </c>
      <c r="H16">
        <f t="shared" ref="H16" si="8">H13*H14*H15</f>
        <v>22680</v>
      </c>
      <c r="I16">
        <f t="shared" ref="I16" si="9">I13*I14*I15</f>
        <v>22680</v>
      </c>
      <c r="J16">
        <f t="shared" ref="J16" si="10">J13*J14*J15</f>
        <v>22680</v>
      </c>
      <c r="K16">
        <f t="shared" ref="K16" si="11">K13*K14*K15</f>
        <v>22680</v>
      </c>
      <c r="L16">
        <f t="shared" ref="L16:L17" si="12">SUM(B16:K16)</f>
        <v>223020</v>
      </c>
    </row>
    <row r="17" spans="1:13" x14ac:dyDescent="0.35">
      <c r="A17" t="s">
        <v>47</v>
      </c>
      <c r="B17">
        <f>B16*60%</f>
        <v>11340</v>
      </c>
      <c r="C17">
        <f>C16*60%</f>
        <v>13608</v>
      </c>
      <c r="D17">
        <f>D16*70%</f>
        <v>15875.999999999998</v>
      </c>
      <c r="E17">
        <f>E16*80%</f>
        <v>18144</v>
      </c>
      <c r="F17">
        <f>F16*80%</f>
        <v>18144</v>
      </c>
      <c r="G17">
        <f t="shared" ref="G17:K17" si="13">G16*80%</f>
        <v>18144</v>
      </c>
      <c r="H17">
        <f t="shared" si="13"/>
        <v>18144</v>
      </c>
      <c r="I17">
        <f t="shared" si="13"/>
        <v>18144</v>
      </c>
      <c r="J17">
        <f t="shared" si="13"/>
        <v>18144</v>
      </c>
      <c r="K17">
        <f t="shared" si="13"/>
        <v>18144</v>
      </c>
      <c r="L17">
        <f t="shared" si="12"/>
        <v>167832</v>
      </c>
    </row>
    <row r="20" spans="1:13" x14ac:dyDescent="0.35">
      <c r="B20" t="s">
        <v>48</v>
      </c>
      <c r="C20" t="s">
        <v>49</v>
      </c>
      <c r="D20" t="s">
        <v>50</v>
      </c>
      <c r="E20" t="s">
        <v>51</v>
      </c>
      <c r="F20" t="s">
        <v>60</v>
      </c>
      <c r="G20" t="s">
        <v>61</v>
      </c>
      <c r="H20" t="s">
        <v>62</v>
      </c>
      <c r="I20" t="s">
        <v>63</v>
      </c>
      <c r="J20" t="s">
        <v>64</v>
      </c>
      <c r="K20" t="s">
        <v>65</v>
      </c>
      <c r="L20" t="s">
        <v>59</v>
      </c>
    </row>
    <row r="21" spans="1:13" x14ac:dyDescent="0.35">
      <c r="A21" t="s">
        <v>44</v>
      </c>
      <c r="B21">
        <v>210</v>
      </c>
      <c r="C21">
        <v>252</v>
      </c>
      <c r="D21">
        <v>252</v>
      </c>
      <c r="E21">
        <v>252</v>
      </c>
      <c r="F21">
        <v>252</v>
      </c>
      <c r="G21">
        <v>252</v>
      </c>
      <c r="H21">
        <v>252</v>
      </c>
      <c r="I21">
        <v>252</v>
      </c>
      <c r="J21">
        <v>252</v>
      </c>
      <c r="K21">
        <v>252</v>
      </c>
      <c r="L21">
        <f>SUM(B21:K21)</f>
        <v>2478</v>
      </c>
    </row>
    <row r="22" spans="1:13" x14ac:dyDescent="0.35">
      <c r="A22" t="s">
        <v>58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</row>
    <row r="23" spans="1:13" x14ac:dyDescent="0.35">
      <c r="A23" t="s">
        <v>45</v>
      </c>
      <c r="B23">
        <v>35</v>
      </c>
      <c r="C23">
        <v>35</v>
      </c>
      <c r="D23">
        <v>35</v>
      </c>
      <c r="E23">
        <v>35</v>
      </c>
      <c r="F23">
        <v>35</v>
      </c>
      <c r="G23">
        <v>35</v>
      </c>
      <c r="H23">
        <v>35</v>
      </c>
      <c r="I23">
        <v>35</v>
      </c>
      <c r="J23">
        <v>35</v>
      </c>
      <c r="K23">
        <v>35</v>
      </c>
    </row>
    <row r="24" spans="1:13" x14ac:dyDescent="0.35">
      <c r="A24" t="s">
        <v>46</v>
      </c>
      <c r="B24">
        <f>B21*B22*B23</f>
        <v>22050</v>
      </c>
      <c r="C24">
        <f t="shared" ref="C24" si="14">C21*C22*C23</f>
        <v>26460</v>
      </c>
      <c r="D24">
        <f t="shared" ref="D24" si="15">D21*D22*D23</f>
        <v>26460</v>
      </c>
      <c r="E24">
        <f t="shared" ref="E24" si="16">E21*E22*E23</f>
        <v>26460</v>
      </c>
      <c r="F24">
        <f t="shared" ref="F24" si="17">F21*F22*F23</f>
        <v>26460</v>
      </c>
      <c r="G24">
        <f t="shared" ref="G24" si="18">G21*G22*G23</f>
        <v>26460</v>
      </c>
      <c r="H24">
        <f t="shared" ref="H24" si="19">H21*H22*H23</f>
        <v>26460</v>
      </c>
      <c r="I24">
        <f t="shared" ref="I24" si="20">I21*I22*I23</f>
        <v>26460</v>
      </c>
      <c r="J24">
        <f t="shared" ref="J24" si="21">J21*J22*J23</f>
        <v>26460</v>
      </c>
      <c r="K24">
        <f t="shared" ref="K24" si="22">K21*K22*K23</f>
        <v>26460</v>
      </c>
      <c r="L24">
        <f t="shared" ref="L24:L25" si="23">SUM(B24:K24)</f>
        <v>260190</v>
      </c>
    </row>
    <row r="25" spans="1:13" x14ac:dyDescent="0.35">
      <c r="A25" t="s">
        <v>47</v>
      </c>
      <c r="B25">
        <f>B24*60%</f>
        <v>13230</v>
      </c>
      <c r="C25">
        <f>C24*60%</f>
        <v>15876</v>
      </c>
      <c r="D25">
        <f>D24*70%</f>
        <v>18522</v>
      </c>
      <c r="E25">
        <f>E24*80%</f>
        <v>21168</v>
      </c>
      <c r="F25">
        <f>F24*80%</f>
        <v>21168</v>
      </c>
      <c r="G25">
        <f t="shared" ref="G25" si="24">G24*80%</f>
        <v>21168</v>
      </c>
      <c r="H25">
        <f t="shared" ref="H25" si="25">H24*80%</f>
        <v>21168</v>
      </c>
      <c r="I25">
        <f t="shared" ref="I25" si="26">I24*80%</f>
        <v>21168</v>
      </c>
      <c r="J25">
        <f t="shared" ref="J25" si="27">J24*80%</f>
        <v>21168</v>
      </c>
      <c r="K25">
        <f t="shared" ref="K25" si="28">K24*80%</f>
        <v>21168</v>
      </c>
      <c r="L25">
        <f t="shared" si="23"/>
        <v>195804</v>
      </c>
      <c r="M25" t="s">
        <v>70</v>
      </c>
    </row>
    <row r="28" spans="1:13" x14ac:dyDescent="0.35">
      <c r="A28" t="s">
        <v>67</v>
      </c>
    </row>
    <row r="29" spans="1:13" x14ac:dyDescent="0.35">
      <c r="B29" t="s">
        <v>69</v>
      </c>
      <c r="C29" t="s">
        <v>59</v>
      </c>
    </row>
    <row r="30" spans="1:13" x14ac:dyDescent="0.35">
      <c r="A30" t="s">
        <v>44</v>
      </c>
      <c r="B30">
        <v>252</v>
      </c>
      <c r="C30">
        <f>252*12</f>
        <v>3024</v>
      </c>
    </row>
    <row r="31" spans="1:13" x14ac:dyDescent="0.35">
      <c r="A31" t="s">
        <v>58</v>
      </c>
      <c r="B31">
        <v>3</v>
      </c>
    </row>
    <row r="32" spans="1:13" x14ac:dyDescent="0.35">
      <c r="A32" t="s">
        <v>45</v>
      </c>
      <c r="B32">
        <v>40</v>
      </c>
    </row>
    <row r="33" spans="1:4" x14ac:dyDescent="0.35">
      <c r="A33" t="s">
        <v>46</v>
      </c>
      <c r="B33">
        <f>B30*B31*B32</f>
        <v>30240</v>
      </c>
      <c r="C33">
        <f>B33*12</f>
        <v>362880</v>
      </c>
    </row>
    <row r="34" spans="1:4" x14ac:dyDescent="0.35">
      <c r="A34" t="s">
        <v>47</v>
      </c>
      <c r="B34">
        <f>B33*80%</f>
        <v>24192</v>
      </c>
      <c r="C34">
        <f>B34*12</f>
        <v>290304</v>
      </c>
      <c r="D34" t="s">
        <v>71</v>
      </c>
    </row>
    <row r="37" spans="1:4" x14ac:dyDescent="0.35">
      <c r="A37" t="s">
        <v>68</v>
      </c>
    </row>
    <row r="38" spans="1:4" x14ac:dyDescent="0.35">
      <c r="B38" t="s">
        <v>69</v>
      </c>
      <c r="C38" t="s">
        <v>59</v>
      </c>
    </row>
    <row r="39" spans="1:4" x14ac:dyDescent="0.35">
      <c r="A39" t="s">
        <v>44</v>
      </c>
      <c r="B39">
        <v>252</v>
      </c>
      <c r="C39">
        <f>252*12</f>
        <v>3024</v>
      </c>
    </row>
    <row r="40" spans="1:4" x14ac:dyDescent="0.35">
      <c r="A40" t="s">
        <v>58</v>
      </c>
      <c r="B40">
        <v>4</v>
      </c>
    </row>
    <row r="41" spans="1:4" x14ac:dyDescent="0.35">
      <c r="A41" t="s">
        <v>45</v>
      </c>
      <c r="B41">
        <v>40</v>
      </c>
    </row>
    <row r="42" spans="1:4" x14ac:dyDescent="0.35">
      <c r="A42" t="s">
        <v>46</v>
      </c>
      <c r="B42">
        <f>B39*B40*B41</f>
        <v>40320</v>
      </c>
      <c r="C42">
        <f>B42*12</f>
        <v>483840</v>
      </c>
    </row>
    <row r="43" spans="1:4" x14ac:dyDescent="0.35">
      <c r="A43" t="s">
        <v>47</v>
      </c>
      <c r="B43">
        <f>B42*80%</f>
        <v>32256</v>
      </c>
      <c r="C43">
        <f>B43*12</f>
        <v>387072</v>
      </c>
      <c r="D43" t="s">
        <v>72</v>
      </c>
    </row>
    <row r="46" spans="1:4" x14ac:dyDescent="0.35">
      <c r="A46" t="s">
        <v>68</v>
      </c>
    </row>
    <row r="47" spans="1:4" x14ac:dyDescent="0.35">
      <c r="B47" t="s">
        <v>74</v>
      </c>
      <c r="C47" t="s">
        <v>59</v>
      </c>
    </row>
    <row r="48" spans="1:4" x14ac:dyDescent="0.35">
      <c r="A48" t="s">
        <v>44</v>
      </c>
      <c r="B48">
        <v>252</v>
      </c>
      <c r="C48">
        <f>252*12</f>
        <v>3024</v>
      </c>
    </row>
    <row r="49" spans="1:4" x14ac:dyDescent="0.35">
      <c r="A49" t="s">
        <v>58</v>
      </c>
      <c r="B49">
        <v>4</v>
      </c>
    </row>
    <row r="50" spans="1:4" x14ac:dyDescent="0.35">
      <c r="A50" t="s">
        <v>45</v>
      </c>
      <c r="B50">
        <v>40</v>
      </c>
    </row>
    <row r="51" spans="1:4" x14ac:dyDescent="0.35">
      <c r="A51" t="s">
        <v>46</v>
      </c>
      <c r="B51">
        <f>B48*B49*B50</f>
        <v>40320</v>
      </c>
      <c r="C51">
        <f>B51*12</f>
        <v>483840</v>
      </c>
    </row>
    <row r="52" spans="1:4" x14ac:dyDescent="0.35">
      <c r="A52" t="s">
        <v>47</v>
      </c>
      <c r="B52">
        <f>B51*90%</f>
        <v>36288</v>
      </c>
      <c r="C52">
        <f>B52*12</f>
        <v>435456</v>
      </c>
      <c r="D5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admin</cp:lastModifiedBy>
  <dcterms:created xsi:type="dcterms:W3CDTF">2017-12-21T17:20:36Z</dcterms:created>
  <dcterms:modified xsi:type="dcterms:W3CDTF">2019-01-27T19:45:58Z</dcterms:modified>
</cp:coreProperties>
</file>