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Buget " sheetId="1" r:id="rId1"/>
    <sheet name="Profit si pierdere" sheetId="2" r:id="rId2"/>
  </sheets>
  <calcPr calcId="152511"/>
</workbook>
</file>

<file path=xl/calcChain.xml><?xml version="1.0" encoding="utf-8"?>
<calcChain xmlns="http://schemas.openxmlformats.org/spreadsheetml/2006/main">
  <c r="G20" i="1" l="1"/>
  <c r="H20" i="1" s="1"/>
  <c r="G18" i="1"/>
  <c r="H18" i="1"/>
  <c r="D16" i="1"/>
  <c r="G17" i="1" l="1"/>
  <c r="H17" i="1" s="1"/>
  <c r="G28" i="1"/>
  <c r="H28" i="1" s="1"/>
  <c r="E26" i="1" l="1"/>
  <c r="E27" i="1"/>
  <c r="C33" i="1"/>
  <c r="C41" i="1" s="1"/>
  <c r="D10" i="1"/>
  <c r="D8" i="1"/>
  <c r="D7" i="1" l="1"/>
  <c r="D33" i="1" s="1"/>
  <c r="D24" i="2"/>
  <c r="E24" i="2"/>
  <c r="F24" i="2"/>
  <c r="C24" i="2"/>
  <c r="D18" i="2"/>
  <c r="D26" i="2" s="1"/>
  <c r="E18" i="2"/>
  <c r="E26" i="2" s="1"/>
  <c r="F18" i="2"/>
  <c r="F26" i="2" s="1"/>
  <c r="C18" i="2"/>
  <c r="C26" i="2" s="1"/>
  <c r="D9" i="2"/>
  <c r="D25" i="2" s="1"/>
  <c r="E9" i="2"/>
  <c r="E25" i="2" s="1"/>
  <c r="F9" i="2"/>
  <c r="F25" i="2" s="1"/>
  <c r="C9" i="2"/>
  <c r="C25" i="2" s="1"/>
  <c r="C28" i="2" s="1"/>
  <c r="G32" i="1"/>
  <c r="G31" i="1"/>
  <c r="G30" i="1"/>
  <c r="H30" i="1" s="1"/>
  <c r="G29" i="1"/>
  <c r="G19" i="1"/>
  <c r="G21" i="1"/>
  <c r="G22" i="1"/>
  <c r="G23" i="1"/>
  <c r="G24" i="1"/>
  <c r="G25" i="1"/>
  <c r="G26" i="1"/>
  <c r="G27" i="1"/>
  <c r="G16" i="1"/>
  <c r="G13" i="1"/>
  <c r="G14" i="1"/>
  <c r="G15" i="1"/>
  <c r="G12" i="1"/>
  <c r="H12" i="1" s="1"/>
  <c r="G9" i="1"/>
  <c r="H9" i="1" s="1"/>
  <c r="G10" i="1"/>
  <c r="G8" i="1"/>
  <c r="H8" i="1" s="1"/>
  <c r="E6" i="1"/>
  <c r="C29" i="2" l="1"/>
  <c r="G11" i="1"/>
  <c r="G6" i="1"/>
  <c r="H6" i="1" s="1"/>
  <c r="E33" i="1"/>
  <c r="F28" i="2"/>
  <c r="E28" i="2"/>
  <c r="D28" i="2"/>
  <c r="G7" i="1"/>
  <c r="F29" i="2"/>
  <c r="E29" i="2"/>
  <c r="D29" i="2"/>
  <c r="C20" i="2"/>
  <c r="C21" i="2"/>
  <c r="F20" i="2"/>
  <c r="F21" i="2"/>
  <c r="E20" i="2"/>
  <c r="E21" i="2"/>
  <c r="D20" i="2"/>
  <c r="D21" i="2"/>
  <c r="H15" i="1"/>
  <c r="H16" i="1"/>
  <c r="H19" i="1"/>
  <c r="H23" i="1"/>
  <c r="H24" i="1"/>
  <c r="H27" i="1"/>
  <c r="F6" i="1"/>
  <c r="F33" i="1" s="1"/>
  <c r="C40" i="1" s="1"/>
  <c r="H10" i="1"/>
  <c r="H7" i="1" s="1"/>
  <c r="H13" i="1"/>
  <c r="H14" i="1"/>
  <c r="H21" i="1"/>
  <c r="H22" i="1"/>
  <c r="H25" i="1"/>
  <c r="H26" i="1"/>
  <c r="H31" i="1"/>
  <c r="H32" i="1"/>
  <c r="H29" i="1" l="1"/>
  <c r="H11" i="1"/>
  <c r="G33" i="1" l="1"/>
  <c r="C39" i="1" l="1"/>
  <c r="C42" i="1" s="1"/>
  <c r="H33" i="1"/>
  <c r="C38" i="1" l="1"/>
</calcChain>
</file>

<file path=xl/sharedStrings.xml><?xml version="1.0" encoding="utf-8"?>
<sst xmlns="http://schemas.openxmlformats.org/spreadsheetml/2006/main" count="88" uniqueCount="88">
  <si>
    <t>Nr.crt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</si>
  <si>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</si>
  <si>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</si>
  <si>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</si>
  <si>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</si>
  <si>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</si>
  <si>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</si>
  <si>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</si>
  <si>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</si>
  <si>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Nr. crt</t>
  </si>
  <si>
    <t>Denumirea capitoleleor si subcapitolelor</t>
  </si>
  <si>
    <t>Contributie proprie</t>
  </si>
  <si>
    <t>Cheltuieli eligibile,fara TVA</t>
  </si>
  <si>
    <t>TVA aferenta cheltuielilor eligibile</t>
  </si>
  <si>
    <t>TVA ne deductibil</t>
  </si>
  <si>
    <t>TVA deductibil</t>
  </si>
  <si>
    <t>Total eligibil</t>
  </si>
  <si>
    <t>Total</t>
  </si>
  <si>
    <t>Taxe pentru infiintrea de intreprinderi</t>
  </si>
  <si>
    <t>Cheltuieli cu salariile personalului nou angajat</t>
  </si>
  <si>
    <t>Salarii</t>
  </si>
  <si>
    <t>Onorarii / venituri asimilate salariilor pentru experti proprii / cooptati</t>
  </si>
  <si>
    <t>Contributii sociale aferente cheltuielilor salariale si cheltuielilor asimilate acestora (contributii angajati si angajatori )</t>
  </si>
  <si>
    <t>Cheltuieli cu deplasarea personalului intreprinderilor nou-infiintata</t>
  </si>
  <si>
    <t>Cheltuieli pentru cazare</t>
  </si>
  <si>
    <t>Cheltuieli cu diurna personalului propriu</t>
  </si>
  <si>
    <t>Cheltuieli pentru transportul persoanelor</t>
  </si>
  <si>
    <t>Taxe si asigurari de calatorie si asigurari medicale aferente deplasarii</t>
  </si>
  <si>
    <t>Cheltuieli aferente diverselor achizitii de servicii specializate,pentru care Beneficiarul ajutorului de minimis nu are expertiza necesara</t>
  </si>
  <si>
    <t>Cheltuieli cu achizitia de active fixe corporale (altele decat terenuri si imobile),obiecte de inventar,materii prime si materiale,inclusiv materiale consumabile,alte cheltuieli pentru investitii necesarefunctionarii intreprinderilor</t>
  </si>
  <si>
    <t>Cheltuieli cu inchirierea de sedii ( inclusiv depozite),spatii pentru desfasurarea diverselor activitati ale intreprinderii,echipamente,vehicule,diverse bunuri</t>
  </si>
  <si>
    <t>Cheltuieli de leasing fara achizitie (leasing operational) aferente functionarii intreprinderilor (rata de leasing operational platite de intreprinderea pentru:echipamente,vehicule,diverse bunuri mobile si imobile)</t>
  </si>
  <si>
    <t>Unutati aferente functionarii intreprinderilor</t>
  </si>
  <si>
    <t>Servicii de administrare a cladirilor aferente functionarii intreprinderilor</t>
  </si>
  <si>
    <t>Servicii de intretinere si reparare de echipamente si mijloace de transport aferente functionarii intreprinderilor</t>
  </si>
  <si>
    <t>Arhivarea de documente aferente functionarii intreprinderilor</t>
  </si>
  <si>
    <t>Amortizarea de active aferente functionarii intreprinderilor</t>
  </si>
  <si>
    <t>Cheltuieli financiare si juridice (notariale) aferente functionarii intreprinderilor</t>
  </si>
  <si>
    <t>Conectarea la retele informatice aferente functionarii intreprinderilor</t>
  </si>
  <si>
    <t>Cheltuieli de informare si publicitate aferente functionarii intreprinderilor</t>
  </si>
  <si>
    <t>Alte cheltuieli aferente functionarii intreprinderilor</t>
  </si>
  <si>
    <t>Prelucrarea de date</t>
  </si>
  <si>
    <t>Intretinere.actualizare si dezvoltare aplicatii informatice</t>
  </si>
  <si>
    <t>Achizitionarea de publicatii,carti,reviste de specialitate relevante pentru operatiune,in format tiparit si / sau electronic</t>
  </si>
  <si>
    <t>Concesiuni,brevete,licente,softwere,marcicomerciale,drepturi si active similare</t>
  </si>
  <si>
    <t>TOTAL GENERAL</t>
  </si>
  <si>
    <t>1.a.</t>
  </si>
  <si>
    <t>1.b.</t>
  </si>
  <si>
    <t>Valoare totala a proiectului,din care:</t>
  </si>
  <si>
    <t>Valoarea eligibila a proiectului (inclusiv TVA nededectibila*)</t>
  </si>
  <si>
    <t>Valoare neeligibila a proiectului (TVA deductibila aferenta cheltuielilor eligibile)</t>
  </si>
  <si>
    <t>Contributia proprie a solicitantului</t>
  </si>
  <si>
    <t>Finantarea nerambursabila solicitata**</t>
  </si>
  <si>
    <t>Valoare</t>
  </si>
  <si>
    <t>Calcul</t>
  </si>
  <si>
    <t>1.a. + 1.b. + 2</t>
  </si>
  <si>
    <t>total col.7 din buget</t>
  </si>
  <si>
    <t>total col.6 din buget</t>
  </si>
  <si>
    <t>total col.3</t>
  </si>
  <si>
    <t xml:space="preserve">1.a. </t>
  </si>
  <si>
    <t>AN 2018</t>
  </si>
  <si>
    <t>AN 2019</t>
  </si>
  <si>
    <t>AN 2020</t>
  </si>
  <si>
    <t>AN 2021</t>
  </si>
  <si>
    <t>Cifra de afaceri neta</t>
  </si>
  <si>
    <t>VENITURI DIN EXPLOATARE - TOTAL rd.2+3</t>
  </si>
  <si>
    <t>Cheltuieli cu materii prime / marfuri si materiale consumabile aferente activitatii desfasurate</t>
  </si>
  <si>
    <t>Salarii (inclusiv cheltuielile aferente)</t>
  </si>
  <si>
    <t>Chirii</t>
  </si>
  <si>
    <t>Utilitati</t>
  </si>
  <si>
    <t>Costuri functionare birou,heltuieli de marcketing,reparatii / intretinere</t>
  </si>
  <si>
    <t>Asigurari</t>
  </si>
  <si>
    <t>Inpozite,taxe si varsaminte asimilate,impozitul pe profit</t>
  </si>
  <si>
    <t>Alte cheltuieli</t>
  </si>
  <si>
    <t>TOTAL CHELTUIELI ( RD.5-12 )</t>
  </si>
  <si>
    <t>PROFITUL SAU PIERDEREA DIN EXPLOATARE:</t>
  </si>
  <si>
    <t>Profit ( RD.4-13 )</t>
  </si>
  <si>
    <t>Pierdere ( RD.13-4 )</t>
  </si>
  <si>
    <t>VENITURI FINANCIARE -TOTAL</t>
  </si>
  <si>
    <t>CHELTUIELI FINANCIARE - TOTAL</t>
  </si>
  <si>
    <t>PROFITUL SAU PIERDEREA FINANCIARA ( RD.17-18 )</t>
  </si>
  <si>
    <t>VENITURI TOTALE ( RD.4+17 )</t>
  </si>
  <si>
    <t>CHELTUIELI TOTALE ( RD.13+18 )</t>
  </si>
  <si>
    <t>PROFITUL SAU PIEDEREA BRUTA</t>
  </si>
  <si>
    <t>Profit ( RD.20-21 )</t>
  </si>
  <si>
    <t>Pierdere ( RD.21-20 )</t>
  </si>
  <si>
    <t xml:space="preserve">Venituri din exploatare </t>
  </si>
  <si>
    <t xml:space="preserve">Alte venituri din exploatare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</si>
</sst>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0" fillId="2" borderId="0" xfId="0" applyFill="1"/>
    <xf numFmtId="0" fontId="0" fillId="0" borderId="0" xfId="0" applyFill="1"/>
    <xf numFmtId="0" fontId="3" fillId="0" borderId="1" xfId="0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2"/>
  <sheetViews>
    <sheetView tabSelected="1" workbookViewId="0">
      <selection activeCell="J7" sqref="J7"/>
    </sheetView>
  </sheetViews>
  <sheetFormatPr defaultRowHeight="15" x14ac:dyDescent="0.25"/>
  <cols>
    <col min="1" max="1" width="5.28515625" customWidth="1"/>
    <col min="2" max="2" width="54.28515625" customWidth="1"/>
    <col min="3" max="3" width="10.7109375" customWidth="1"/>
    <col min="4" max="4" width="12.140625" customWidth="1"/>
    <col min="5" max="6" width="10.28515625" customWidth="1"/>
    <col min="7" max="8" width="7.7109375" customWidth="1"/>
    <col min="9" max="22" width="9.140625" style="18"/>
  </cols>
  <sheetData>
    <row r="3" spans="1:22" ht="32.25" customHeight="1" x14ac:dyDescent="0.25">
      <c r="A3" s="35" t="s">
        <v>9</v>
      </c>
      <c r="B3" s="26" t="s">
        <v>10</v>
      </c>
      <c r="C3" s="35" t="s">
        <v>11</v>
      </c>
      <c r="D3" s="35" t="s">
        <v>12</v>
      </c>
      <c r="E3" s="37" t="s">
        <v>13</v>
      </c>
      <c r="F3" s="38"/>
      <c r="G3" s="35" t="s">
        <v>16</v>
      </c>
      <c r="H3" s="26" t="s">
        <v>17</v>
      </c>
    </row>
    <row r="4" spans="1:22" ht="32.25" customHeight="1" x14ac:dyDescent="0.25">
      <c r="A4" s="36"/>
      <c r="B4" s="27"/>
      <c r="C4" s="36"/>
      <c r="D4" s="36"/>
      <c r="E4" s="5" t="s">
        <v>14</v>
      </c>
      <c r="F4" s="5" t="s">
        <v>15</v>
      </c>
      <c r="G4" s="36"/>
      <c r="H4" s="27"/>
    </row>
    <row r="5" spans="1:22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</row>
    <row r="6" spans="1:22" x14ac:dyDescent="0.25">
      <c r="A6" s="14">
        <v>0</v>
      </c>
      <c r="B6" s="15" t="s">
        <v>18</v>
      </c>
      <c r="C6" s="16"/>
      <c r="D6" s="16"/>
      <c r="E6" s="16">
        <f>(D6*0.19)</f>
        <v>0</v>
      </c>
      <c r="F6" s="16">
        <f>(E6*0.19)</f>
        <v>0</v>
      </c>
      <c r="G6" s="16">
        <f>D6+E6</f>
        <v>0</v>
      </c>
      <c r="H6" s="16">
        <f>C6+G6</f>
        <v>0</v>
      </c>
    </row>
    <row r="7" spans="1:22" s="17" customFormat="1" x14ac:dyDescent="0.25">
      <c r="A7" s="14">
        <v>1</v>
      </c>
      <c r="B7" s="15" t="s">
        <v>19</v>
      </c>
      <c r="C7" s="16"/>
      <c r="D7" s="16">
        <f>D10+D9+D8</f>
        <v>50304</v>
      </c>
      <c r="E7" s="16"/>
      <c r="F7" s="16"/>
      <c r="G7" s="16">
        <f>G10+G9+G8</f>
        <v>50304</v>
      </c>
      <c r="H7" s="16">
        <f>H8+H9+H10</f>
        <v>50304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x14ac:dyDescent="0.25">
      <c r="A8" s="9">
        <v>1.1000000000000001</v>
      </c>
      <c r="B8" s="8" t="s">
        <v>20</v>
      </c>
      <c r="C8" s="7"/>
      <c r="D8" s="7">
        <f>1247*12*2</f>
        <v>29928</v>
      </c>
      <c r="E8" s="7"/>
      <c r="F8" s="7"/>
      <c r="G8" s="7">
        <f>D8</f>
        <v>29928</v>
      </c>
      <c r="H8" s="7">
        <f>C8+G8</f>
        <v>29928</v>
      </c>
    </row>
    <row r="9" spans="1:22" ht="24" x14ac:dyDescent="0.25">
      <c r="A9" s="9">
        <v>1.2</v>
      </c>
      <c r="B9" s="8" t="s">
        <v>21</v>
      </c>
      <c r="C9" s="7"/>
      <c r="D9" s="7"/>
      <c r="E9" s="7"/>
      <c r="F9" s="7"/>
      <c r="G9" s="7">
        <f t="shared" ref="G9:G10" si="0">D9</f>
        <v>0</v>
      </c>
      <c r="H9" s="7">
        <f>C9+G9</f>
        <v>0</v>
      </c>
    </row>
    <row r="10" spans="1:22" ht="24" x14ac:dyDescent="0.25">
      <c r="A10" s="9">
        <v>1.3</v>
      </c>
      <c r="B10" s="8" t="s">
        <v>22</v>
      </c>
      <c r="C10" s="7"/>
      <c r="D10" s="7">
        <f>849*12*2</f>
        <v>20376</v>
      </c>
      <c r="E10" s="7"/>
      <c r="F10" s="7"/>
      <c r="G10" s="7">
        <f t="shared" si="0"/>
        <v>20376</v>
      </c>
      <c r="H10" s="7">
        <f t="shared" ref="H10:H32" si="1">C10+G10</f>
        <v>20376</v>
      </c>
    </row>
    <row r="11" spans="1:22" s="17" customFormat="1" ht="24" x14ac:dyDescent="0.25">
      <c r="A11" s="14">
        <v>2</v>
      </c>
      <c r="B11" s="15" t="s">
        <v>23</v>
      </c>
      <c r="C11" s="16"/>
      <c r="D11" s="16"/>
      <c r="E11" s="16"/>
      <c r="F11" s="16"/>
      <c r="G11" s="16">
        <f>G12+G13+G14+G15</f>
        <v>0</v>
      </c>
      <c r="H11" s="16">
        <f>H12+H13+H14+H15</f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x14ac:dyDescent="0.25">
      <c r="A12" s="9">
        <v>2.1</v>
      </c>
      <c r="B12" s="8" t="s">
        <v>24</v>
      </c>
      <c r="C12" s="7"/>
      <c r="D12" s="7"/>
      <c r="E12" s="7"/>
      <c r="F12" s="7"/>
      <c r="G12" s="7">
        <f>D12+F1212</f>
        <v>0</v>
      </c>
      <c r="H12" s="7">
        <f>C12+G12</f>
        <v>0</v>
      </c>
    </row>
    <row r="13" spans="1:22" x14ac:dyDescent="0.25">
      <c r="A13" s="9">
        <v>2.2000000000000002</v>
      </c>
      <c r="B13" s="8" t="s">
        <v>25</v>
      </c>
      <c r="C13" s="7"/>
      <c r="D13" s="7"/>
      <c r="E13" s="7"/>
      <c r="F13" s="7"/>
      <c r="G13" s="7">
        <f t="shared" ref="G13:G15" si="2">D13+F1213</f>
        <v>0</v>
      </c>
      <c r="H13" s="7">
        <f t="shared" si="1"/>
        <v>0</v>
      </c>
    </row>
    <row r="14" spans="1:22" x14ac:dyDescent="0.25">
      <c r="A14" s="9">
        <v>2.2999999999999998</v>
      </c>
      <c r="B14" s="8" t="s">
        <v>26</v>
      </c>
      <c r="C14" s="7"/>
      <c r="D14" s="7"/>
      <c r="E14" s="7"/>
      <c r="F14" s="7"/>
      <c r="G14" s="7">
        <f t="shared" si="2"/>
        <v>0</v>
      </c>
      <c r="H14" s="7">
        <f t="shared" si="1"/>
        <v>0</v>
      </c>
    </row>
    <row r="15" spans="1:22" ht="24" x14ac:dyDescent="0.25">
      <c r="A15" s="9">
        <v>2.4</v>
      </c>
      <c r="B15" s="8" t="s">
        <v>27</v>
      </c>
      <c r="C15" s="7"/>
      <c r="D15" s="7"/>
      <c r="E15" s="7"/>
      <c r="F15" s="7"/>
      <c r="G15" s="7">
        <f t="shared" si="2"/>
        <v>0</v>
      </c>
      <c r="H15" s="7">
        <f t="shared" si="1"/>
        <v>0</v>
      </c>
    </row>
    <row r="16" spans="1:22" s="17" customFormat="1" ht="36" x14ac:dyDescent="0.25">
      <c r="A16" s="14">
        <v>3</v>
      </c>
      <c r="B16" s="15" t="s">
        <v>28</v>
      </c>
      <c r="C16" s="16"/>
      <c r="D16" s="16">
        <f>200*40</f>
        <v>8000</v>
      </c>
      <c r="E16" s="16"/>
      <c r="F16" s="16"/>
      <c r="G16" s="16">
        <f>D16+F16</f>
        <v>8000</v>
      </c>
      <c r="H16" s="16">
        <f t="shared" si="1"/>
        <v>8000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s="17" customFormat="1" ht="48" x14ac:dyDescent="0.25">
      <c r="A17" s="14">
        <v>4</v>
      </c>
      <c r="B17" s="15" t="s">
        <v>29</v>
      </c>
      <c r="C17" s="16"/>
      <c r="D17" s="16">
        <v>70399.66</v>
      </c>
      <c r="E17" s="16"/>
      <c r="F17" s="16">
        <v>13375.94</v>
      </c>
      <c r="G17" s="16">
        <f t="shared" ref="G17:G28" si="3">D17+F17</f>
        <v>83775.600000000006</v>
      </c>
      <c r="H17" s="16">
        <f t="shared" si="1"/>
        <v>83775.600000000006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s="17" customFormat="1" ht="36" x14ac:dyDescent="0.25">
      <c r="A18" s="14">
        <v>5</v>
      </c>
      <c r="B18" s="15" t="s">
        <v>30</v>
      </c>
      <c r="C18" s="16"/>
      <c r="D18" s="16">
        <v>18000</v>
      </c>
      <c r="E18" s="16"/>
      <c r="F18" s="16">
        <v>3420</v>
      </c>
      <c r="G18" s="16">
        <f t="shared" si="3"/>
        <v>21420</v>
      </c>
      <c r="H18" s="16">
        <f>D18+F18</f>
        <v>21420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7" customFormat="1" ht="48" x14ac:dyDescent="0.25">
      <c r="A19" s="14">
        <v>6</v>
      </c>
      <c r="B19" s="15" t="s">
        <v>31</v>
      </c>
      <c r="C19" s="16"/>
      <c r="D19" s="16"/>
      <c r="E19" s="16"/>
      <c r="F19" s="16"/>
      <c r="G19" s="16">
        <f t="shared" si="3"/>
        <v>0</v>
      </c>
      <c r="H19" s="16">
        <f t="shared" si="1"/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17" customFormat="1" x14ac:dyDescent="0.25">
      <c r="A20" s="14">
        <v>7</v>
      </c>
      <c r="B20" s="15" t="s">
        <v>32</v>
      </c>
      <c r="C20" s="16">
        <v>2450</v>
      </c>
      <c r="D20" s="16"/>
      <c r="E20" s="16">
        <v>391.18</v>
      </c>
      <c r="F20" s="16"/>
      <c r="G20" s="16">
        <f t="shared" si="3"/>
        <v>0</v>
      </c>
      <c r="H20" s="16">
        <f t="shared" si="1"/>
        <v>2450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17" customFormat="1" ht="24" x14ac:dyDescent="0.25">
      <c r="A21" s="14">
        <v>8</v>
      </c>
      <c r="B21" s="15" t="s">
        <v>33</v>
      </c>
      <c r="C21" s="16"/>
      <c r="D21" s="16"/>
      <c r="E21" s="16"/>
      <c r="F21" s="16"/>
      <c r="G21" s="16">
        <f t="shared" si="3"/>
        <v>0</v>
      </c>
      <c r="H21" s="16">
        <f t="shared" si="1"/>
        <v>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17" customFormat="1" ht="24" x14ac:dyDescent="0.25">
      <c r="A22" s="14">
        <v>9</v>
      </c>
      <c r="B22" s="15" t="s">
        <v>34</v>
      </c>
      <c r="C22" s="16"/>
      <c r="D22" s="16"/>
      <c r="E22" s="16"/>
      <c r="F22" s="16"/>
      <c r="G22" s="16">
        <f t="shared" si="3"/>
        <v>0</v>
      </c>
      <c r="H22" s="16">
        <f t="shared" si="1"/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7" customFormat="1" x14ac:dyDescent="0.25">
      <c r="A23" s="14">
        <v>10</v>
      </c>
      <c r="B23" s="15" t="s">
        <v>35</v>
      </c>
      <c r="C23" s="16"/>
      <c r="D23" s="16"/>
      <c r="E23" s="16"/>
      <c r="F23" s="16"/>
      <c r="G23" s="16">
        <f t="shared" si="3"/>
        <v>0</v>
      </c>
      <c r="H23" s="16">
        <f t="shared" si="1"/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17" customFormat="1" x14ac:dyDescent="0.25">
      <c r="A24" s="14">
        <v>11</v>
      </c>
      <c r="B24" s="15" t="s">
        <v>36</v>
      </c>
      <c r="C24" s="16"/>
      <c r="D24" s="16"/>
      <c r="E24" s="16"/>
      <c r="F24" s="16"/>
      <c r="G24" s="16">
        <f t="shared" si="3"/>
        <v>0</v>
      </c>
      <c r="H24" s="16">
        <f t="shared" si="1"/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17" customFormat="1" ht="24" x14ac:dyDescent="0.25">
      <c r="A25" s="14">
        <v>12</v>
      </c>
      <c r="B25" s="15" t="s">
        <v>37</v>
      </c>
      <c r="C25" s="16"/>
      <c r="D25" s="16"/>
      <c r="E25" s="16"/>
      <c r="F25" s="16"/>
      <c r="G25" s="16">
        <f t="shared" si="3"/>
        <v>0</v>
      </c>
      <c r="H25" s="16">
        <f t="shared" si="1"/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17" customFormat="1" ht="24" x14ac:dyDescent="0.25">
      <c r="A26" s="14">
        <v>13</v>
      </c>
      <c r="B26" s="15" t="s">
        <v>38</v>
      </c>
      <c r="C26" s="16"/>
      <c r="D26" s="16">
        <v>600</v>
      </c>
      <c r="E26" s="16">
        <f t="shared" ref="E26:E27" si="4">C26*0.19</f>
        <v>0</v>
      </c>
      <c r="F26" s="16">
        <v>114</v>
      </c>
      <c r="G26" s="16">
        <f t="shared" si="3"/>
        <v>714</v>
      </c>
      <c r="H26" s="16">
        <f t="shared" si="1"/>
        <v>714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17" customFormat="1" ht="24" x14ac:dyDescent="0.25">
      <c r="A27" s="14">
        <v>14</v>
      </c>
      <c r="B27" s="15" t="s">
        <v>39</v>
      </c>
      <c r="C27" s="16"/>
      <c r="D27" s="16">
        <v>8000</v>
      </c>
      <c r="E27" s="16">
        <f t="shared" si="4"/>
        <v>0</v>
      </c>
      <c r="F27" s="16">
        <v>1520</v>
      </c>
      <c r="G27" s="16">
        <f t="shared" si="3"/>
        <v>9520</v>
      </c>
      <c r="H27" s="16">
        <f t="shared" si="1"/>
        <v>9520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17" customFormat="1" x14ac:dyDescent="0.25">
      <c r="A28" s="14">
        <v>15</v>
      </c>
      <c r="B28" s="15" t="s">
        <v>40</v>
      </c>
      <c r="C28" s="16"/>
      <c r="D28" s="16"/>
      <c r="E28" s="16"/>
      <c r="F28" s="16"/>
      <c r="G28" s="16">
        <f t="shared" si="3"/>
        <v>0</v>
      </c>
      <c r="H28" s="16">
        <f t="shared" si="1"/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x14ac:dyDescent="0.25">
      <c r="A29" s="10">
        <v>15.1</v>
      </c>
      <c r="B29" s="8" t="s">
        <v>41</v>
      </c>
      <c r="C29" s="7"/>
      <c r="D29" s="7"/>
      <c r="E29" s="7"/>
      <c r="F29" s="7"/>
      <c r="G29" s="7">
        <f>D29+F29</f>
        <v>0</v>
      </c>
      <c r="H29" s="7">
        <f t="shared" si="1"/>
        <v>0</v>
      </c>
    </row>
    <row r="30" spans="1:22" x14ac:dyDescent="0.25">
      <c r="A30" s="10">
        <v>15.2</v>
      </c>
      <c r="B30" s="8" t="s">
        <v>42</v>
      </c>
      <c r="C30" s="7"/>
      <c r="D30" s="7"/>
      <c r="E30" s="7"/>
      <c r="F30" s="7"/>
      <c r="G30" s="7">
        <f>D30+F30</f>
        <v>0</v>
      </c>
      <c r="H30" s="7">
        <f>C30+G30</f>
        <v>0</v>
      </c>
    </row>
    <row r="31" spans="1:22" ht="24" x14ac:dyDescent="0.25">
      <c r="A31" s="10">
        <v>15.3</v>
      </c>
      <c r="B31" s="8" t="s">
        <v>43</v>
      </c>
      <c r="C31" s="7"/>
      <c r="D31" s="7"/>
      <c r="E31" s="7"/>
      <c r="F31" s="7"/>
      <c r="G31" s="7">
        <f>D31+F31</f>
        <v>0</v>
      </c>
      <c r="H31" s="7">
        <f t="shared" si="1"/>
        <v>0</v>
      </c>
    </row>
    <row r="32" spans="1:22" ht="24" x14ac:dyDescent="0.25">
      <c r="A32" s="10">
        <v>15.4</v>
      </c>
      <c r="B32" s="8" t="s">
        <v>44</v>
      </c>
      <c r="C32" s="7"/>
      <c r="D32" s="7"/>
      <c r="E32" s="7"/>
      <c r="F32" s="7"/>
      <c r="G32" s="7">
        <f>D32+F32</f>
        <v>0</v>
      </c>
      <c r="H32" s="7">
        <f t="shared" si="1"/>
        <v>0</v>
      </c>
    </row>
    <row r="33" spans="1:9" x14ac:dyDescent="0.25">
      <c r="A33" s="28" t="s">
        <v>45</v>
      </c>
      <c r="B33" s="29"/>
      <c r="C33" s="19">
        <f t="shared" ref="C33:F33" si="5">C6+C7+C11+C16+C17+C18+C19+C20+C21+C22+C23+C24+C25+C26+C27+C28</f>
        <v>2450</v>
      </c>
      <c r="D33" s="19">
        <f t="shared" si="5"/>
        <v>155303.66</v>
      </c>
      <c r="E33" s="19">
        <f t="shared" si="5"/>
        <v>391.18</v>
      </c>
      <c r="F33" s="19">
        <f t="shared" si="5"/>
        <v>18429.940000000002</v>
      </c>
      <c r="G33" s="19">
        <f>G6+G7+G11+G16+G17+G18+G19+G20+G21+G22+G23+G24+G25+G26+G27+G28</f>
        <v>173733.6</v>
      </c>
      <c r="H33" s="19">
        <f>H6+H7+H11+H16+H17+H18+H19+H20+H21+H22+H23+H24+H25+H26+H27+H28</f>
        <v>176183.6</v>
      </c>
    </row>
    <row r="34" spans="1:9" x14ac:dyDescent="0.25">
      <c r="G34" s="20"/>
      <c r="H34" s="21"/>
      <c r="I34" s="22"/>
    </row>
    <row r="37" spans="1:9" x14ac:dyDescent="0.25">
      <c r="A37" s="33"/>
      <c r="B37" s="34"/>
      <c r="C37" s="1" t="s">
        <v>53</v>
      </c>
      <c r="D37" s="30" t="s">
        <v>54</v>
      </c>
      <c r="E37" s="31"/>
      <c r="F37" s="31"/>
      <c r="G37" s="31"/>
      <c r="H37" s="32"/>
    </row>
    <row r="38" spans="1:9" ht="14.25" customHeight="1" x14ac:dyDescent="0.25">
      <c r="A38" s="11">
        <v>1</v>
      </c>
      <c r="B38" s="12" t="s">
        <v>48</v>
      </c>
      <c r="C38" s="1">
        <f>C39+C40+C41</f>
        <v>194613.54</v>
      </c>
      <c r="D38" s="23" t="s">
        <v>55</v>
      </c>
      <c r="E38" s="24"/>
      <c r="F38" s="24"/>
      <c r="G38" s="24"/>
      <c r="H38" s="25"/>
    </row>
    <row r="39" spans="1:9" ht="14.25" customHeight="1" x14ac:dyDescent="0.25">
      <c r="A39" s="11" t="s">
        <v>46</v>
      </c>
      <c r="B39" s="12" t="s">
        <v>49</v>
      </c>
      <c r="C39" s="1">
        <f>G33</f>
        <v>173733.6</v>
      </c>
      <c r="D39" s="23" t="s">
        <v>56</v>
      </c>
      <c r="E39" s="24"/>
      <c r="F39" s="24"/>
      <c r="G39" s="24"/>
      <c r="H39" s="25"/>
    </row>
    <row r="40" spans="1:9" ht="30" x14ac:dyDescent="0.25">
      <c r="A40" s="11" t="s">
        <v>47</v>
      </c>
      <c r="B40" s="12" t="s">
        <v>50</v>
      </c>
      <c r="C40" s="1">
        <f>F33</f>
        <v>18429.940000000002</v>
      </c>
      <c r="D40" s="23" t="s">
        <v>57</v>
      </c>
      <c r="E40" s="24"/>
      <c r="F40" s="24"/>
      <c r="G40" s="24"/>
      <c r="H40" s="25"/>
    </row>
    <row r="41" spans="1:9" ht="14.25" customHeight="1" x14ac:dyDescent="0.25">
      <c r="A41" s="11">
        <v>2</v>
      </c>
      <c r="B41" s="12" t="s">
        <v>51</v>
      </c>
      <c r="C41" s="1">
        <f>C33</f>
        <v>2450</v>
      </c>
      <c r="D41" s="23" t="s">
        <v>58</v>
      </c>
      <c r="E41" s="24"/>
      <c r="F41" s="24"/>
      <c r="G41" s="24"/>
      <c r="H41" s="25"/>
    </row>
    <row r="42" spans="1:9" ht="14.25" customHeight="1" x14ac:dyDescent="0.25">
      <c r="A42" s="11">
        <v>3</v>
      </c>
      <c r="B42" s="12" t="s">
        <v>52</v>
      </c>
      <c r="C42" s="1">
        <f>C39</f>
        <v>173733.6</v>
      </c>
      <c r="D42" s="23" t="s">
        <v>59</v>
      </c>
      <c r="E42" s="24"/>
      <c r="F42" s="24"/>
      <c r="G42" s="24"/>
      <c r="H42" s="25"/>
    </row>
  </sheetData>
  <mergeCells count="15">
    <mergeCell ref="D40:H40"/>
    <mergeCell ref="D41:H41"/>
    <mergeCell ref="D42:H42"/>
    <mergeCell ref="H3:H4"/>
    <mergeCell ref="A33:B33"/>
    <mergeCell ref="D37:H37"/>
    <mergeCell ref="A37:B37"/>
    <mergeCell ref="D38:H38"/>
    <mergeCell ref="D39:H39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9"/>
  <sheetViews>
    <sheetView workbookViewId="0">
      <selection activeCell="D18" sqref="D18"/>
    </sheetView>
  </sheetViews>
  <sheetFormatPr defaultRowHeight="15" x14ac:dyDescent="0.25"/>
  <cols>
    <col min="1" max="1" width="3.85546875" customWidth="1"/>
    <col min="2" max="2" width="46.5703125" customWidth="1"/>
    <col min="3" max="6" width="9" customWidth="1"/>
  </cols>
  <sheetData>
    <row r="5" spans="1:6" ht="28.5" customHeight="1" x14ac:dyDescent="0.25">
      <c r="A5" s="2" t="s">
        <v>0</v>
      </c>
      <c r="B5" s="1"/>
      <c r="C5" s="3" t="s">
        <v>60</v>
      </c>
      <c r="D5" s="3" t="s">
        <v>61</v>
      </c>
      <c r="E5" s="3" t="s">
        <v>62</v>
      </c>
      <c r="F5" s="3" t="s">
        <v>63</v>
      </c>
    </row>
    <row r="6" spans="1:6" x14ac:dyDescent="0.25">
      <c r="A6" s="13">
        <v>1</v>
      </c>
      <c r="B6" s="4" t="s">
        <v>64</v>
      </c>
      <c r="C6" s="1"/>
      <c r="D6" s="1">
        <v>50000</v>
      </c>
      <c r="E6" s="1">
        <v>60000</v>
      </c>
      <c r="F6" s="1">
        <v>90000</v>
      </c>
    </row>
    <row r="7" spans="1:6" x14ac:dyDescent="0.25">
      <c r="A7" s="13">
        <v>2</v>
      </c>
      <c r="B7" s="4" t="s">
        <v>86</v>
      </c>
      <c r="C7" s="1"/>
      <c r="D7" s="1">
        <v>50000</v>
      </c>
      <c r="E7" s="1">
        <v>60000</v>
      </c>
      <c r="F7" s="1">
        <v>90000</v>
      </c>
    </row>
    <row r="8" spans="1:6" x14ac:dyDescent="0.25">
      <c r="A8" s="13">
        <v>3</v>
      </c>
      <c r="B8" s="4" t="s">
        <v>87</v>
      </c>
      <c r="C8" s="1"/>
      <c r="D8" s="1"/>
      <c r="E8" s="1"/>
      <c r="F8" s="1"/>
    </row>
    <row r="9" spans="1:6" x14ac:dyDescent="0.25">
      <c r="A9" s="13">
        <v>4</v>
      </c>
      <c r="B9" s="4" t="s">
        <v>65</v>
      </c>
      <c r="C9" s="1">
        <f>C7+C8</f>
        <v>0</v>
      </c>
      <c r="D9" s="1">
        <f t="shared" ref="D9:F9" si="0">D7+D8</f>
        <v>50000</v>
      </c>
      <c r="E9" s="1">
        <f t="shared" si="0"/>
        <v>60000</v>
      </c>
      <c r="F9" s="1">
        <f t="shared" si="0"/>
        <v>90000</v>
      </c>
    </row>
    <row r="10" spans="1:6" ht="33.75" customHeight="1" x14ac:dyDescent="0.25">
      <c r="A10" s="13">
        <v>5</v>
      </c>
      <c r="B10" s="4" t="s">
        <v>66</v>
      </c>
      <c r="C10" s="1"/>
      <c r="D10" s="1"/>
      <c r="E10" s="1"/>
      <c r="F10" s="1"/>
    </row>
    <row r="11" spans="1:6" x14ac:dyDescent="0.25">
      <c r="A11" s="13">
        <v>6</v>
      </c>
      <c r="B11" s="4" t="s">
        <v>67</v>
      </c>
      <c r="C11" s="1"/>
      <c r="D11" s="1">
        <v>50304</v>
      </c>
      <c r="E11" s="1">
        <v>50304</v>
      </c>
      <c r="F11" s="1">
        <v>50304</v>
      </c>
    </row>
    <row r="12" spans="1:6" x14ac:dyDescent="0.25">
      <c r="A12" s="13">
        <v>7</v>
      </c>
      <c r="B12" s="4" t="s">
        <v>68</v>
      </c>
      <c r="C12" s="1"/>
      <c r="D12" s="1">
        <v>18000</v>
      </c>
      <c r="E12" s="1">
        <v>18000</v>
      </c>
      <c r="F12" s="1">
        <v>18000</v>
      </c>
    </row>
    <row r="13" spans="1:6" x14ac:dyDescent="0.25">
      <c r="A13" s="13">
        <v>8</v>
      </c>
      <c r="B13" s="4" t="s">
        <v>69</v>
      </c>
      <c r="C13" s="1"/>
      <c r="D13" s="1">
        <v>2450</v>
      </c>
      <c r="E13" s="1">
        <v>2450</v>
      </c>
      <c r="F13" s="1">
        <v>2450</v>
      </c>
    </row>
    <row r="14" spans="1:6" ht="30" x14ac:dyDescent="0.25">
      <c r="A14" s="13">
        <v>9</v>
      </c>
      <c r="B14" s="4" t="s">
        <v>70</v>
      </c>
      <c r="C14" s="1"/>
      <c r="D14" s="1">
        <v>1000</v>
      </c>
      <c r="E14" s="1">
        <v>1000</v>
      </c>
      <c r="F14" s="1">
        <v>1000</v>
      </c>
    </row>
    <row r="15" spans="1:6" x14ac:dyDescent="0.25">
      <c r="A15" s="13">
        <v>10</v>
      </c>
      <c r="B15" s="4" t="s">
        <v>71</v>
      </c>
      <c r="C15" s="1"/>
      <c r="D15" s="1"/>
      <c r="E15" s="1"/>
      <c r="F15" s="1"/>
    </row>
    <row r="16" spans="1:6" ht="30" x14ac:dyDescent="0.25">
      <c r="A16" s="13">
        <v>11</v>
      </c>
      <c r="B16" s="4" t="s">
        <v>72</v>
      </c>
      <c r="C16" s="1"/>
      <c r="D16" s="1">
        <v>500</v>
      </c>
      <c r="E16" s="1">
        <v>600</v>
      </c>
      <c r="F16" s="1">
        <v>900</v>
      </c>
    </row>
    <row r="17" spans="1:6" x14ac:dyDescent="0.25">
      <c r="A17" s="13">
        <v>12</v>
      </c>
      <c r="B17" s="4" t="s">
        <v>73</v>
      </c>
      <c r="C17" s="1"/>
      <c r="D17" s="1">
        <v>600</v>
      </c>
      <c r="E17" s="1">
        <v>600</v>
      </c>
      <c r="F17" s="1">
        <v>600</v>
      </c>
    </row>
    <row r="18" spans="1:6" x14ac:dyDescent="0.25">
      <c r="A18" s="13">
        <v>13</v>
      </c>
      <c r="B18" s="4" t="s">
        <v>74</v>
      </c>
      <c r="C18" s="1">
        <f>C10+C11+C12+C13+C14+C15+C16+C17</f>
        <v>0</v>
      </c>
      <c r="D18" s="1">
        <f t="shared" ref="D18:F18" si="1">D10+D11+D12+D13+D14+D15+D16+D17</f>
        <v>72854</v>
      </c>
      <c r="E18" s="1">
        <f t="shared" si="1"/>
        <v>72954</v>
      </c>
      <c r="F18" s="1">
        <f t="shared" si="1"/>
        <v>73254</v>
      </c>
    </row>
    <row r="19" spans="1:6" x14ac:dyDescent="0.25">
      <c r="A19" s="13">
        <v>14</v>
      </c>
      <c r="B19" s="4" t="s">
        <v>75</v>
      </c>
      <c r="C19" s="1"/>
      <c r="D19" s="1"/>
      <c r="E19" s="1"/>
      <c r="F19" s="1"/>
    </row>
    <row r="20" spans="1:6" x14ac:dyDescent="0.25">
      <c r="A20" s="13">
        <v>15</v>
      </c>
      <c r="B20" s="4" t="s">
        <v>76</v>
      </c>
      <c r="C20" s="1">
        <f>C9-C18</f>
        <v>0</v>
      </c>
      <c r="D20" s="1">
        <f t="shared" ref="D20:F20" si="2">D9-D18</f>
        <v>-22854</v>
      </c>
      <c r="E20" s="1">
        <f t="shared" si="2"/>
        <v>-12954</v>
      </c>
      <c r="F20" s="1">
        <f t="shared" si="2"/>
        <v>16746</v>
      </c>
    </row>
    <row r="21" spans="1:6" x14ac:dyDescent="0.25">
      <c r="A21" s="13">
        <v>16</v>
      </c>
      <c r="B21" s="4" t="s">
        <v>77</v>
      </c>
      <c r="C21" s="1">
        <f>C18-C9</f>
        <v>0</v>
      </c>
      <c r="D21" s="1">
        <f t="shared" ref="D21:F21" si="3">D18-D9</f>
        <v>22854</v>
      </c>
      <c r="E21" s="1">
        <f t="shared" si="3"/>
        <v>12954</v>
      </c>
      <c r="F21" s="1">
        <f t="shared" si="3"/>
        <v>-16746</v>
      </c>
    </row>
    <row r="22" spans="1:6" x14ac:dyDescent="0.25">
      <c r="A22" s="13">
        <v>17</v>
      </c>
      <c r="B22" s="4" t="s">
        <v>78</v>
      </c>
      <c r="C22" s="1"/>
      <c r="D22" s="1"/>
      <c r="E22" s="1"/>
      <c r="F22" s="1"/>
    </row>
    <row r="23" spans="1:6" x14ac:dyDescent="0.25">
      <c r="A23" s="13">
        <v>18</v>
      </c>
      <c r="B23" s="4" t="s">
        <v>79</v>
      </c>
      <c r="C23" s="1"/>
      <c r="D23" s="1"/>
      <c r="E23" s="1"/>
      <c r="F23" s="1"/>
    </row>
    <row r="24" spans="1:6" ht="21.75" customHeight="1" x14ac:dyDescent="0.25">
      <c r="A24" s="13">
        <v>19</v>
      </c>
      <c r="B24" s="4" t="s">
        <v>80</v>
      </c>
      <c r="C24" s="1">
        <f>C22-C23</f>
        <v>0</v>
      </c>
      <c r="D24" s="1">
        <f t="shared" ref="D24:F24" si="4">D22-D23</f>
        <v>0</v>
      </c>
      <c r="E24" s="1">
        <f t="shared" si="4"/>
        <v>0</v>
      </c>
      <c r="F24" s="1">
        <f t="shared" si="4"/>
        <v>0</v>
      </c>
    </row>
    <row r="25" spans="1:6" x14ac:dyDescent="0.25">
      <c r="A25" s="13">
        <v>20</v>
      </c>
      <c r="B25" s="4" t="s">
        <v>81</v>
      </c>
      <c r="C25" s="1">
        <f>C9+C22</f>
        <v>0</v>
      </c>
      <c r="D25" s="1">
        <f t="shared" ref="D25:F25" si="5">D9+D22</f>
        <v>50000</v>
      </c>
      <c r="E25" s="1">
        <f t="shared" si="5"/>
        <v>60000</v>
      </c>
      <c r="F25" s="1">
        <f t="shared" si="5"/>
        <v>90000</v>
      </c>
    </row>
    <row r="26" spans="1:6" x14ac:dyDescent="0.25">
      <c r="A26" s="13">
        <v>21</v>
      </c>
      <c r="B26" s="4" t="s">
        <v>82</v>
      </c>
      <c r="C26" s="1">
        <f>C18+C23</f>
        <v>0</v>
      </c>
      <c r="D26" s="1">
        <f t="shared" ref="D26:F26" si="6">D18+D23</f>
        <v>72854</v>
      </c>
      <c r="E26" s="1">
        <f t="shared" si="6"/>
        <v>72954</v>
      </c>
      <c r="F26" s="1">
        <f t="shared" si="6"/>
        <v>73254</v>
      </c>
    </row>
    <row r="27" spans="1:6" x14ac:dyDescent="0.25">
      <c r="A27" s="13">
        <v>22</v>
      </c>
      <c r="B27" s="4" t="s">
        <v>83</v>
      </c>
      <c r="C27" s="1"/>
      <c r="D27" s="1"/>
      <c r="E27" s="1"/>
      <c r="F27" s="1"/>
    </row>
    <row r="28" spans="1:6" x14ac:dyDescent="0.25">
      <c r="A28" s="13">
        <v>23</v>
      </c>
      <c r="B28" s="4" t="s">
        <v>84</v>
      </c>
      <c r="C28" s="1">
        <f>C25-C26</f>
        <v>0</v>
      </c>
      <c r="D28" s="1">
        <f t="shared" ref="D28:F28" si="7">D25-D26</f>
        <v>-22854</v>
      </c>
      <c r="E28" s="1">
        <f t="shared" si="7"/>
        <v>-12954</v>
      </c>
      <c r="F28" s="1">
        <f t="shared" si="7"/>
        <v>16746</v>
      </c>
    </row>
    <row r="29" spans="1:6" x14ac:dyDescent="0.25">
      <c r="A29" s="13">
        <v>24</v>
      </c>
      <c r="B29" s="4" t="s">
        <v>85</v>
      </c>
      <c r="C29" s="1">
        <f>C26-C25</f>
        <v>0</v>
      </c>
      <c r="D29" s="1">
        <f t="shared" ref="D29:F29" si="8">D26-D25</f>
        <v>22854</v>
      </c>
      <c r="E29" s="1">
        <f t="shared" si="8"/>
        <v>12954</v>
      </c>
      <c r="F29" s="1">
        <f t="shared" si="8"/>
        <v>-16746</v>
      </c>
    </row>
  </sheetData>
  <pageMargins left="0.70866141732283472" right="0.11811023622047245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Buget </vt:lpstr>
      <vt:lpstr>Profit si pierdere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2019-01-26T15:27:59Z</dcterms:modified>
</cp:coreProperties>
</file>