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Belchita Eduard\"/>
    </mc:Choice>
  </mc:AlternateContent>
  <bookViews>
    <workbookView xWindow="0" yWindow="0" windowWidth="20490" windowHeight="7755" activeTab="1"/>
  </bookViews>
  <sheets>
    <sheet name="Cheltuieli Eligibile" sheetId="3" r:id="rId1"/>
    <sheet name="Buget Plan de afaceri_106932" sheetId="4" r:id="rId2"/>
    <sheet name="Plafon Salarii" sheetId="5" r:id="rId3"/>
  </sheets>
  <definedNames>
    <definedName name="_xlnm._FilterDatabase" localSheetId="1" hidden="1">'Buget Plan de afaceri_106932'!$A$1:$W$27</definedName>
  </definedNames>
  <calcPr calcId="152511"/>
</workbook>
</file>

<file path=xl/calcChain.xml><?xml version="1.0" encoding="utf-8"?>
<calcChain xmlns="http://schemas.openxmlformats.org/spreadsheetml/2006/main">
  <c r="J25" i="4" l="1"/>
  <c r="K25" i="4" s="1"/>
  <c r="K4" i="4"/>
  <c r="H5" i="4"/>
  <c r="K5" i="4" s="1"/>
  <c r="K6" i="4"/>
  <c r="H7" i="4"/>
  <c r="K7" i="4" s="1"/>
  <c r="J8" i="4"/>
  <c r="K8" i="4"/>
  <c r="I9" i="4"/>
  <c r="K9" i="4" s="1"/>
  <c r="I10" i="4"/>
  <c r="K10" i="4"/>
  <c r="J11" i="4"/>
  <c r="K11" i="4" s="1"/>
  <c r="J12" i="4"/>
  <c r="K12" i="4"/>
  <c r="J13" i="4"/>
  <c r="K13" i="4" s="1"/>
  <c r="J14" i="4"/>
  <c r="K14" i="4"/>
  <c r="J15" i="4"/>
  <c r="K15" i="4" s="1"/>
  <c r="J16" i="4"/>
  <c r="K16" i="4"/>
  <c r="J17" i="4"/>
  <c r="K17" i="4" s="1"/>
  <c r="J18" i="4"/>
  <c r="K18" i="4"/>
  <c r="J19" i="4"/>
  <c r="K19" i="4" s="1"/>
  <c r="J20" i="4"/>
  <c r="K20" i="4"/>
  <c r="J21" i="4"/>
  <c r="K21" i="4" s="1"/>
  <c r="J22" i="4"/>
  <c r="K22" i="4"/>
  <c r="L23" i="4"/>
  <c r="M26" i="4"/>
  <c r="N26" i="4"/>
  <c r="O26" i="4"/>
  <c r="P26" i="4"/>
  <c r="Q26" i="4"/>
  <c r="R26" i="4"/>
  <c r="S26" i="4"/>
  <c r="T26" i="4"/>
  <c r="U26" i="4"/>
  <c r="V26" i="4"/>
  <c r="L26" i="4"/>
  <c r="I21" i="4"/>
  <c r="I25" i="4"/>
  <c r="I20" i="4"/>
  <c r="I19" i="4"/>
  <c r="I18" i="4"/>
  <c r="I22" i="4"/>
  <c r="I8" i="4"/>
  <c r="I17" i="4"/>
  <c r="I16" i="4"/>
  <c r="I15" i="4"/>
  <c r="I14" i="4"/>
  <c r="I13" i="4"/>
  <c r="I12" i="4"/>
  <c r="I11" i="4"/>
  <c r="N4" i="4"/>
  <c r="J10" i="4"/>
  <c r="J9" i="4"/>
  <c r="W6" i="4"/>
  <c r="V6" i="4"/>
  <c r="U6" i="4"/>
  <c r="T6" i="4"/>
  <c r="S6" i="4"/>
  <c r="R6" i="4"/>
  <c r="Q6" i="4"/>
  <c r="P6" i="4"/>
  <c r="O6" i="4"/>
  <c r="N6" i="4"/>
  <c r="J6" i="4"/>
  <c r="W4" i="4"/>
  <c r="V4" i="4"/>
  <c r="U4" i="4"/>
  <c r="T4" i="4"/>
  <c r="S4" i="4"/>
  <c r="R4" i="4"/>
  <c r="Q4" i="4"/>
  <c r="P4" i="4"/>
  <c r="P23" i="4" s="1"/>
  <c r="P27" i="4" s="1"/>
  <c r="O4" i="4"/>
  <c r="J4" i="4"/>
  <c r="T5" i="4"/>
  <c r="J5" i="4"/>
  <c r="S5" i="4"/>
  <c r="J26" i="4"/>
  <c r="O5" i="4"/>
  <c r="P5" i="4"/>
  <c r="N5" i="4"/>
  <c r="V7" i="4"/>
  <c r="V23" i="4" s="1"/>
  <c r="V27" i="4" s="1"/>
  <c r="Q5" i="4"/>
  <c r="R5" i="4"/>
  <c r="U5" i="4"/>
  <c r="P7" i="4"/>
  <c r="V5" i="4"/>
  <c r="W5" i="4"/>
  <c r="C28" i="5"/>
  <c r="B28" i="5"/>
  <c r="D22" i="5"/>
  <c r="C22" i="5"/>
  <c r="B22" i="5"/>
  <c r="D15" i="5"/>
  <c r="C15" i="5"/>
  <c r="B15" i="5"/>
  <c r="D8" i="5"/>
  <c r="C8" i="5"/>
  <c r="B8" i="5"/>
  <c r="M23" i="4"/>
  <c r="E29" i="4"/>
  <c r="L27" i="4"/>
  <c r="M27" i="4"/>
  <c r="K23" i="4" l="1"/>
  <c r="W25" i="4"/>
  <c r="W26" i="4" s="1"/>
  <c r="K26" i="4"/>
  <c r="W7" i="4"/>
  <c r="W23" i="4" s="1"/>
  <c r="W27" i="4" s="1"/>
  <c r="R7" i="4"/>
  <c r="R23" i="4" s="1"/>
  <c r="R27" i="4" s="1"/>
  <c r="Q7" i="4"/>
  <c r="Q23" i="4" s="1"/>
  <c r="Q27" i="4" s="1"/>
  <c r="S7" i="4"/>
  <c r="S23" i="4" s="1"/>
  <c r="S27" i="4" s="1"/>
  <c r="N7" i="4"/>
  <c r="N23" i="4" s="1"/>
  <c r="N27" i="4" s="1"/>
  <c r="T7" i="4"/>
  <c r="T23" i="4" s="1"/>
  <c r="T27" i="4" s="1"/>
  <c r="O7" i="4"/>
  <c r="O23" i="4" s="1"/>
  <c r="O27" i="4" s="1"/>
  <c r="J7" i="4"/>
  <c r="J23" i="4" s="1"/>
  <c r="J27" i="4" s="1"/>
  <c r="U7" i="4"/>
  <c r="U23" i="4" s="1"/>
  <c r="U27" i="4" s="1"/>
  <c r="K27" i="4" l="1"/>
</calcChain>
</file>

<file path=xl/sharedStrings.xml><?xml version="1.0" encoding="utf-8"?>
<sst xmlns="http://schemas.openxmlformats.org/spreadsheetml/2006/main" count="223" uniqueCount="131">
  <si>
    <t>1. Cheltuieli cu salariile personalului nou-angajat</t>
  </si>
  <si>
    <t>1.1. Cheltuieli salariale</t>
  </si>
  <si>
    <t>1.3. Contribuţii sociale aferente cheltuielilor salariale şi cheltuielilor asimilate acestora (contribuţii angajaţi şi angajatori)</t>
  </si>
  <si>
    <t>2. Cheltuieli cu deplasarea personalului întreprinderilor nou-înfiinţate:</t>
  </si>
  <si>
    <t>3. Cheltuieli aferente diverselor achiziţii de servicii specializate, pentru care beneficiarul ajutorului de minimis nu are expertiza necesară</t>
  </si>
  <si>
    <t>4. Cheltuieli cu achiziția de active fixe corporale (altele decât terenuri și imobile), obiecte de inventar, materii prime și materiale, inclusiv materiale consumabile, alte cheltuieli pentru investiţii necesare funcţionării întreprinderilor</t>
  </si>
  <si>
    <t>5. Cheltuieli cu închirierea de sedii (inclusiv depozite), spații pentru desfășurarea diverselor activițăți ale întreprinderii, echipamente, vehicule, diverse bunuri</t>
  </si>
  <si>
    <t>6. Cheltuieli de leasing fără achiziție (leasing operațional) aferente funcţionării întreprinderilor (rate de leasing operațional plătite de întreprindere pentru: echipamente, vehicule, diverse bunuri mobile și imobile)</t>
  </si>
  <si>
    <t>7. Utilităţi aferente funcţionării întreprinderilor</t>
  </si>
  <si>
    <t>8. Servicii de administrare a clădirilor aferente funcţionării întreprinderilor</t>
  </si>
  <si>
    <t>10. Arhivare de documente aferente funcţionării întreprinderilor</t>
  </si>
  <si>
    <t>11. Amortizare de active aferente funcţionării întreprinderilor</t>
  </si>
  <si>
    <t>12. Cheltuieli financiare şi juridice (notariale) aferente funcţionării întreprinderilor</t>
  </si>
  <si>
    <t>13. Conectare la reţele informatice aferente funcţionării întreprinderilor</t>
  </si>
  <si>
    <t>14. Cheltuieli de informare şi publicitate aferente funcţionării întreprinderilor</t>
  </si>
  <si>
    <t>15. Alte cheltuieli aferente funcţionării întreprinderilor</t>
  </si>
  <si>
    <t>15.1. Prelucrare de date</t>
  </si>
  <si>
    <t>15.2. Întreţinere, actualizare şi dezvoltare de aplicaţii informatice</t>
  </si>
  <si>
    <t>15.3. Achiziţionare de publicaţii, cărţi, reviste de specialitate relevante pentru operaţiune, în format tipărit şi/sau electronic</t>
  </si>
  <si>
    <t>9. Servicii de întreţinere şi reparare de echipamente şi mijloace de transport aferente funcţionării întreprinderilor</t>
  </si>
  <si>
    <t>15.4. Concesiuni, brevete, licenţe, mărci comerciale, drepturi şi active similare</t>
  </si>
  <si>
    <t>1.2. Onorarii / venituri asimilate salariilor pentru experți proprii/ cooptați</t>
  </si>
  <si>
    <t>2.1. Cheltuieli pentru cazare</t>
  </si>
  <si>
    <t>2.2. Cheltuieli cu diurna personalului propriu</t>
  </si>
  <si>
    <t>2.3. Cheltuieli pentru transportul persoanelor (inclusiv transportul efectuat cu mijloacele de transport în comun sau taxi, gară, autogară sau port şi locul delegării ori locul de cazare, precum şi transportul efectuat pe distanța dintre locul de cazare şi locul delegării)</t>
  </si>
  <si>
    <t>2.4. Taxe şi asigurări de călătorie și asigurări medicale aferente deplasării</t>
  </si>
  <si>
    <t>Denumire Cheltuiala</t>
  </si>
  <si>
    <t>Categorie cheltuiala</t>
  </si>
  <si>
    <t>Cost Unitar fara TVA</t>
  </si>
  <si>
    <t>Cantitate</t>
  </si>
  <si>
    <t>Unitate de masura</t>
  </si>
  <si>
    <t>Tip Cheltuiala</t>
  </si>
  <si>
    <t>TVA</t>
  </si>
  <si>
    <t>Total fara TVA</t>
  </si>
  <si>
    <t>Total cu TVA</t>
  </si>
  <si>
    <t>L1</t>
  </si>
  <si>
    <t>L2</t>
  </si>
  <si>
    <t>L3</t>
  </si>
  <si>
    <t>L4</t>
  </si>
  <si>
    <t>L5</t>
  </si>
  <si>
    <t>L6</t>
  </si>
  <si>
    <t>L7</t>
  </si>
  <si>
    <t>L8</t>
  </si>
  <si>
    <t>L9</t>
  </si>
  <si>
    <t>L10</t>
  </si>
  <si>
    <t>L11</t>
  </si>
  <si>
    <t>L12</t>
  </si>
  <si>
    <t>Buget Total Plan de Afaceri</t>
  </si>
  <si>
    <t>Nr. Crt.</t>
  </si>
  <si>
    <t>Buget Maxim Plan de afaceri</t>
  </si>
  <si>
    <t>lei</t>
  </si>
  <si>
    <t>Descriere Cheltuiala</t>
  </si>
  <si>
    <t>Buget Total Plan de Afaceri - TRANSA I</t>
  </si>
  <si>
    <t>Buget Total Plan de Afaceri - TRANSA II</t>
  </si>
  <si>
    <t>TRANSA II</t>
  </si>
  <si>
    <t>TRANSA I</t>
  </si>
  <si>
    <r>
      <rPr>
        <b/>
        <sz val="11"/>
        <color theme="1"/>
        <rFont val="Trebuchet MS"/>
        <family val="2"/>
        <charset val="238"/>
      </rPr>
      <t>Transa I -</t>
    </r>
    <r>
      <rPr>
        <sz val="11"/>
        <color theme="1"/>
        <rFont val="Trebuchet MS"/>
        <family val="2"/>
        <charset val="238"/>
      </rPr>
      <t xml:space="preserve"> max. 75% din valoarea ajutorului de minimis, aprobat pe baza planului de afaceri selectat castigator, prevazut in contractul de subventie. </t>
    </r>
  </si>
  <si>
    <r>
      <rPr>
        <b/>
        <sz val="11"/>
        <color theme="1"/>
        <rFont val="Trebuchet MS"/>
        <family val="2"/>
        <charset val="238"/>
      </rPr>
      <t xml:space="preserve">Transa II </t>
    </r>
    <r>
      <rPr>
        <sz val="11"/>
        <color theme="1"/>
        <rFont val="Trebuchet MS"/>
        <family val="2"/>
        <charset val="238"/>
      </rPr>
      <t>- diferenta pana la valoarea totala a ajutorului de minimis, dupa ce beneficiarul ajutorului de minimis face dovada ca a realizat din activitatea curenta, in max. 12 luni, venituri reprezentand minimum 30% din valoarea transei initiale. In cazul in care acest termen nu este respectat, transa finala nu se mai acorda.</t>
    </r>
  </si>
  <si>
    <t>Grafic estimativ lunar - cheltuieli plan de afaceri</t>
  </si>
  <si>
    <t>CHELTUIELI DIRECTE</t>
  </si>
  <si>
    <t>CHELTUIELI ELIGIBILE PLAN DE AFACERI ROMANIA START-UP PLUS</t>
  </si>
  <si>
    <t>luni</t>
  </si>
  <si>
    <t>buc</t>
  </si>
  <si>
    <t>Cheltuieli pentru închirieri şi leasing, necesare derulării activităților proiectului</t>
  </si>
  <si>
    <t>Pentru închirierea de spaţii plafonul maxim eligibil este de 75 lei/mp/lună, inclusiv TVA.</t>
  </si>
  <si>
    <t>Pentru închirierea/leasingul operațional de autovehicule plafonul maxim eligibil este de 200 lei/zi, inclusiv TVA</t>
  </si>
  <si>
    <t>PLAFOANE de cheltuieli</t>
  </si>
  <si>
    <t>Pentru achiziţia de echipamente au fost stabilite plafoane pentru:</t>
  </si>
  <si>
    <t>* laptop/notebook - 4.000 lei inclusiv TVA;</t>
  </si>
  <si>
    <t>* computer desktop - 3.500 lei inclusiv TVA;</t>
  </si>
  <si>
    <t>* videoproiector - 2.500 lei inclusiv TVA;</t>
  </si>
  <si>
    <t>* imprimantă - 3.000 lei inclusiv TVA;</t>
  </si>
  <si>
    <t>* multifuncţională - 12.000 lei inclusiv TVA;</t>
  </si>
  <si>
    <t>* tabletă - 900 lei inclusiv TVA.</t>
  </si>
  <si>
    <t>Salarii POCU de la 1.01.2018</t>
  </si>
  <si>
    <t>Niveluri maximale ale remunerării managerului de proiect</t>
  </si>
  <si>
    <t>Nivel de remunerare – manager proiect</t>
  </si>
  <si>
    <t>Plafon maxim de decontare/experiența profesională specifică</t>
  </si>
  <si>
    <t>&lt;5 ani</t>
  </si>
  <si>
    <t>5-10 ani</t>
  </si>
  <si>
    <t>&gt; 10 ani</t>
  </si>
  <si>
    <t>Salariu NET pe oră</t>
  </si>
  <si>
    <t>Contributii Angajat + Angajator</t>
  </si>
  <si>
    <t>Salariu Complet pe oră</t>
  </si>
  <si>
    <t>Niveluri maximale ale remunerării personalului din cadrul echipei de implementare</t>
  </si>
  <si>
    <t>Nivel de remunerare – experți (expertiză națională și internațională), inclusiv coordonatorul din partea partenerului pentru activitățile acestuia</t>
  </si>
  <si>
    <t>Niveluri maximale ale remunerării personalului decontat la cheltuieli indirecte</t>
  </si>
  <si>
    <t>Nivel de remunerare a personalului suport pentru activitatea managerului de proiect (responsabilul financiar, personalul implicat în achiziții publice, consilier juridic, asistent manager, specialistul IT)</t>
  </si>
  <si>
    <t>Nivel de remunerare a personalului administrativ și auxiliar (secretariat, casier, contabil, arhivar, șofer, personal pentru curățenie, administrator de clădire, paznic, responsabil de medicina muncii, responsabil resurse umane etc.)</t>
  </si>
  <si>
    <t>&lt;3 ani</t>
  </si>
  <si>
    <t>3 ani si peste</t>
  </si>
  <si>
    <t>Ch. Fixa</t>
  </si>
  <si>
    <t>Ch. Variabila</t>
  </si>
  <si>
    <t>Servicii contabilitate</t>
  </si>
  <si>
    <r>
      <rPr>
        <b/>
        <sz val="11"/>
        <color theme="1"/>
        <rFont val="Trebuchet MS"/>
        <family val="2"/>
        <charset val="238"/>
      </rPr>
      <t>Mecanic service mobil</t>
    </r>
    <r>
      <rPr>
        <sz val="11"/>
        <color theme="1"/>
        <rFont val="Trebuchet MS"/>
        <family val="2"/>
        <charset val="238"/>
      </rPr>
      <t xml:space="preserve"> -Salariu net</t>
    </r>
  </si>
  <si>
    <r>
      <rPr>
        <b/>
        <sz val="11"/>
        <color theme="1"/>
        <rFont val="Trebuchet MS"/>
        <family val="2"/>
        <charset val="238"/>
      </rPr>
      <t>Mecanic service mobil</t>
    </r>
    <r>
      <rPr>
        <sz val="11"/>
        <color theme="1"/>
        <rFont val="Trebuchet MS"/>
        <family val="2"/>
        <charset val="238"/>
      </rPr>
      <t xml:space="preserve"> -Contributii (Angajat + Angajator) </t>
    </r>
  </si>
  <si>
    <t>Angajat cu CIM - 8 h/zi x 11 luni</t>
  </si>
  <si>
    <r>
      <rPr>
        <b/>
        <sz val="11"/>
        <color theme="1"/>
        <rFont val="Trebuchet MS"/>
        <family val="2"/>
        <charset val="238"/>
      </rPr>
      <t>Electrician service mobil</t>
    </r>
    <r>
      <rPr>
        <sz val="11"/>
        <color theme="1"/>
        <rFont val="Trebuchet MS"/>
        <family val="2"/>
        <charset val="238"/>
      </rPr>
      <t xml:space="preserve"> -Salariu net</t>
    </r>
  </si>
  <si>
    <r>
      <rPr>
        <b/>
        <sz val="11"/>
        <color theme="1"/>
        <rFont val="Trebuchet MS"/>
        <family val="2"/>
        <charset val="238"/>
      </rPr>
      <t xml:space="preserve">Electrician service mobil </t>
    </r>
    <r>
      <rPr>
        <sz val="11"/>
        <color theme="1"/>
        <rFont val="Trebuchet MS"/>
        <family val="2"/>
        <charset val="238"/>
      </rPr>
      <t xml:space="preserve">-Contributii (Angajat + Angajator) </t>
    </r>
  </si>
  <si>
    <t>Statie de reincarcare a sistemelor de aer conditionat cu refrigerant R-134a</t>
  </si>
  <si>
    <t xml:space="preserve"> Banc de lucru cu blat metalic avand lungimea de 1,5 metri</t>
  </si>
  <si>
    <t>Banc de lucru metalic tip 304 L1500 (10206402) &amp; 304 MCA (10204058). 
Bancul urmatoarele dimensiuni de gabarit: 1500x800x920mm si o masa neta de 43kg. 
Este prevazut cu un blat metalic laminat avand urmatoarele dimensiuni: 1500x800x30mm si o masa neta de 53kg.
Este de asemenea prevazut cu doua dulapuri, fiecare a 495x550x640mm, continand cate un sertar si un dulap cu doua spatii de depozitare.</t>
  </si>
  <si>
    <t>Menghina profesionala, care se monteaza pe banc</t>
  </si>
  <si>
    <t>Menghina profesionala cu baza fixa, care se monteaza pe banc.
Este fabricata din fonta de calitate, iar falcile sunt din otel si pot fi inlocuite. Include o nicovala.
Include o garantie de doi ani impotriva deteriorarii.
Caracterisitici tehnice: 
- latimea falcilor: 150mm;
- deschiderea falcilor: 150mm;
- masa neta: 22,1kg.</t>
  </si>
  <si>
    <t xml:space="preserve"> Statie de reincarcare a sistemelor de aer conditionat cu refrigerant R-1234yf</t>
  </si>
  <si>
    <t xml:space="preserve">Caracteristici tehnice: 
- agent frigorific: R-1234yf;
- afisaj grafic monocrom si imprimanta;
- actualizare interfata: USB;
- presiune maxima de operare: 20 bar;
- baza de date CLIMA - autoturisme : R-1234yf integrata; 
- capacitatea recipientului pentru ulei recuperat: 250ml;
- capacitatea recipientului de ulei proaspat: 250ml; 
- nivel vaccum 0.02 mbar; 
- compresor: 8cc;
- comutator de presiune de siguranta: da;
- capacitate filtru: 27kg;
- aerisire gaze necondensabile: automat, electronic;
- supape HP si LP: automat;
- furtunuri cu lungimea de 3m;
- manometru  de presiune butelie;
- manometru HP si LP: analog de 80mm-puls liber;
- pompa Longlife (patentata): da. 
Eco Look (patentat): da;
- pompa HPV;
- dimensiuni: 617x532x957mm;
- tensiune de alimentare electrica: 230V/50Hz.
</t>
  </si>
  <si>
    <t xml:space="preserve">Baterie filtranta, furtun elicoidal si cuple pentru autoturisme </t>
  </si>
  <si>
    <t>Caracteristici tehnice:  - diametru de racordare de 3/8" si filet; - debit: 1250ltr./min;  - presiune de lucru: 0-10bar; - temperatura: 5°-60°C.</t>
  </si>
  <si>
    <t xml:space="preserve">Pistol pneumatic de insurubat/desurubat si trusa de chei tubulare </t>
  </si>
  <si>
    <t>Caracteristici tehnice: - cuplu de lucru: 880Nm; - cuplu maxim: 950Nm;  - cuplu final: 1.220Nm; - viteza de rotatie: 6.500rpm; - consum de aer: 135,94 litri/min; - presiune de operare: 6,20bar; - puterea/presiunea zgomotului: 107,1/9,6dB(A); - vibratie/incertitudine: 9,44/3,78m/s²; - masa neta: 2,02kg.</t>
  </si>
  <si>
    <t>Multimetru digital 5 in 1</t>
  </si>
  <si>
    <t xml:space="preserve">Caracteristici tehnice: 
- tensiune AC (acuratete): 4V, 400V (±0.8%), 600V (±1,5%);
- tensiune DC (acuratete): 0-400mV, 400V (±0.7%), 600V (±1,0%);
- curent AC (acuratete): 40mA, 400mA (±1.5%), 10A (±3,0%);
- curent DC (acuratete): 40mA, 400mA (±1.2%), 10A (±2,0%);
- rezistenta (acuratete): 400Ω, 4MΩ (±1.2%), 40MΩ (±2,0%);
- capacitanta (acuratete): 4nF, 40µF (±3%), 200µF (±8%);
- temperatura (acuratete):  -20°C - 0°C (±5%), 0°C - 20°C (±3%), 20°C - 400°C (±2%);
- frecventa (acuratete):  9,999Hz (±2,0%), 99,99Hz, 9,999kHz (±1,5%), 99,99kHz, 199,99kHz (±2,0%);
- ciclu de functionare:  0,1%-99,9% (±3,0%);
- continuitate sonora;
- test pentru diode;
- cifre x inaltime:  7 x 19mm;
- indicator pentru baterie scazuta;
- baterii furnizate: 1x9V;
 permite memorarea informatiilor si se opreste automat;
- conformitate: IEC 1010;
- umiditate:  30-90% (±8%);
- gama de masurare pentru sunet: 35-100dB (±5dB at 94dB);
- gama de masurare pentru lumina: 0-40.000Lux (±5%) (x10);
- dimensiuni: 178 x 85 x 40mm;
- masa neta: 320g."
</t>
  </si>
  <si>
    <t>Tester digital pentru baterie si alternator</t>
  </si>
  <si>
    <t xml:space="preserve">Ecran LCD mare.
Tensiune nominala a bateriei testate: 12V
Sisteme de standarde: DIN, EN, IEC, JIS, SAE
Domeniul de încercare:
100-800 CCA* DIN
100-1400 CCA* EN
100-800 CCA* IEC
100-1400 CCA* SAE
Gama de tensiune: 7.6-17V 
Explicatii:
CCA = Cold Cranking Amps = Curent de pornire “la rece” </t>
  </si>
  <si>
    <t>Set chei de montare/demontare electromotoare si fulii de alternatoare</t>
  </si>
  <si>
    <t>Contine:
-  Imbusuri cu tubulara patrat de 1/2": TRX-Star* - T50-31T Ø13.60 x 113mm, T50-33T Ø19.40 x 65mm, T50-33T Ø19.40 x 113mm, drepte - M10-31T Ø13.60mm x 112mm, M10-33T Ø14mm x 83mm, M10-33T Ø19.40 x 65mm, M10-33T Ø19.40 x 112mm, 10mm Hex Drive; 10mm Socket-33T Ø19.40, 10mm Socket - 21mm Hex
- Adaptor hex: 17 (x2), 22, 19 x 28, 21 x 28, 22 x 28mm
- Adaptor Spline: 33T-Ø17.90mm, 33T-Ø19.40mm (x3)
- Adaptor rotund: Ø35mm - 4pin, Ø40mm 3pin
- Bituri: Hex; M8, M10 x 75mm, M10 x 100mm, Socket; 10mm x 75mm, Spline; M10 x 65mm, M8, M10 x 75mm, M10 x 100mm, M10 x 140mm, TRX-Star*; T40, T50 x 75mm, T50 x 100mm
- Adaptor: 1/2"Sq Drive x 10mm Hex</t>
  </si>
  <si>
    <t xml:space="preserve">Servicii promovare </t>
  </si>
  <si>
    <t>Dispozitiv pentru montarea/demontarea curelei de intindere</t>
  </si>
  <si>
    <t>Dispozitiv pentru indepartarea si instalarea curelelor de transmisie elastice sau elastice montate pe sistemele de actionare auxiliare moderne, cum ar fi alternatorul sau servodirectia.</t>
  </si>
  <si>
    <t>Dulap mobil cu 6 sertare echipat cu trusa de scule pentru electricieni, 290 piese</t>
  </si>
  <si>
    <t xml:space="preserve">Dulap mobil cu 6 sertare echipat cu trusa de scule pentru electricieni, continand 290 piese </t>
  </si>
  <si>
    <t>Robot de pornire si redresor</t>
  </si>
  <si>
    <t>Generator de curent</t>
  </si>
  <si>
    <t>Caracteristici tehnice:
- putere in standby( ESP): 10kVA / 8 kW
- putere primara(PRP): 9kVA / 7,2kW
- structura mecanica: izolata fonic
- motor KUBOTA D1105-BG-50HZ 
- alternator MECC ALTE ECP3-1L / 4 QC1011
- cartela de control: QC1011
- rezervor combustibil: 55 litri
- tensiune de alimentare 380V</t>
  </si>
  <si>
    <t>Angajat cu CIM - 8 h/zi x 10 luni</t>
  </si>
  <si>
    <t>Contract 11 luni</t>
  </si>
  <si>
    <t>Materiale promotionale</t>
  </si>
  <si>
    <t>Caracteristici tehnice: 
- agent frigorific: R-134a;
- afisaj grafic monocrom si imprimanta; 
- actualizare interfata: USB;
- presiune maxima de operare: 20 bar;
- baza de date CLIMA - autoturisme : R-134a integrata; 
- capacitatea recipientului pentru ulei recuperat: 250ml;
- capacitatea recipientului de ulei proaspat: 250ml; 
- nivel vaccum 0.02 mbar; 
- compresor: 8cc;
- comutator de presiune de siguranta: da;
- capacitate filtru: 27kg;
- aerisire gaze necondensabile: manual;
- supape HP si LP: automat;
- furtunuri cu lungimea de 3m;
- manometru HP si LP: analog de 80mm-puls liber;
- pompa Longlife (patentata): da. 
- Eco Look (patentat): da;
- pompa HPV;
- dimensiuni: 617x532x957mm;
- tensiune de alimentare electrica: 230V/50Hz.</t>
  </si>
  <si>
    <t>Pachet promovare I:
- Buget promovare pe Facebook - 1.000 lei fara TVA / luna x 4 luni;</t>
  </si>
  <si>
    <t>Caracteristici tehnice:
Tensiune de alimentare: 230 V;
Putere: 1.3/6 KW;
Tensiune de incarcare: 12/24 V;
Curent de incarcare mediu: 26Amp;
Curent de incarcare efectiv: 40Amp;
Curent de pornire: 400 Amp.0 Volt (cc);
Curent de pornire: 270 Amp.1 Volt;
Capacitate baterie 35 / 500 (Ah min/max);
Dimensiuni: 400 x 300 x 640; Greutate proprie: 18 kg</t>
  </si>
  <si>
    <t>Flyer A 5 pret unitar 1 leu / buc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</si>
</sst>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lei-418]"/>
  </numFmts>
  <fonts count="14" x14ac:knownFonts="1">
    <font>
      <sz val="11"/>
      <color theme="1"/>
      <name val="Calibri"/>
      <family val="2"/>
      <charset val="238"/>
      <scheme val="minor"/>
    </font>
    <font>
      <sz val="11"/>
      <color theme="1"/>
      <name val="Trebuchet MS"/>
      <family val="2"/>
      <charset val="238"/>
    </font>
    <font>
      <sz val="11"/>
      <name val="Trebuchet MS"/>
      <family val="2"/>
      <charset val="238"/>
    </font>
    <font>
      <b/>
      <sz val="11"/>
      <color theme="1"/>
      <name val="Trebuchet MS"/>
      <family val="2"/>
      <charset val="238"/>
    </font>
    <font>
      <b/>
      <sz val="11"/>
      <name val="Trebuchet MS"/>
      <family val="2"/>
      <charset val="238"/>
    </font>
    <font>
      <b/>
      <sz val="11"/>
      <color theme="1"/>
      <name val="Calibri"/>
      <family val="2"/>
      <charset val="238"/>
      <scheme val="minor"/>
    </font>
    <font>
      <b/>
      <sz val="14"/>
      <name val="Calibri"/>
      <family val="2"/>
      <charset val="238"/>
      <scheme val="minor"/>
    </font>
    <font>
      <sz val="12"/>
      <color theme="1"/>
      <name val="Calibri"/>
      <family val="2"/>
      <charset val="238"/>
      <scheme val="minor"/>
    </font>
    <font>
      <b/>
      <sz val="12"/>
      <color theme="1"/>
      <name val="Calibri"/>
      <family val="2"/>
      <charset val="238"/>
      <scheme val="minor"/>
    </font>
    <font>
      <b/>
      <sz val="12"/>
      <color rgb="FFFF0000"/>
      <name val="Calibri"/>
      <family val="2"/>
      <charset val="238"/>
      <scheme val="minor"/>
    </font>
    <font>
      <b/>
      <sz val="12"/>
      <name val="Calibri"/>
      <family val="2"/>
      <charset val="238"/>
      <scheme val="minor"/>
    </font>
    <font>
      <sz val="12"/>
      <name val="Calibri"/>
      <family val="2"/>
      <charset val="238"/>
      <scheme val="minor"/>
    </font>
    <font>
      <sz val="12"/>
      <color rgb="FFFF0000"/>
      <name val="Calibri"/>
      <family val="2"/>
      <charset val="238"/>
      <scheme val="minor"/>
    </font>
    <font>
      <b/>
      <sz val="11"/>
      <color rgb="FFFF0000"/>
      <name val="Trebuchet MS"/>
      <family val="2"/>
      <charset val="238"/>
    </font>
  </fonts>
  <fills count="9">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s>
  <borders count="38">
    <border>
      <left/>
      <right/>
      <top/>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22">
    <xf numFmtId="0" fontId="0" fillId="0" borderId="0" xfId="0"/>
    <xf numFmtId="0" fontId="1" fillId="0" borderId="0" xfId="0" applyFont="1"/>
    <xf numFmtId="0" fontId="1" fillId="0" borderId="16" xfId="0" applyFont="1" applyBorder="1" applyAlignment="1">
      <alignment horizontal="center" vertical="center"/>
    </xf>
    <xf numFmtId="4" fontId="2" fillId="0" borderId="6" xfId="0" applyNumberFormat="1" applyFont="1" applyFill="1" applyBorder="1" applyAlignment="1">
      <alignment horizontal="right" vertical="center" wrapText="1"/>
    </xf>
    <xf numFmtId="0" fontId="2" fillId="0" borderId="0" xfId="0" applyFont="1" applyFill="1" applyBorder="1" applyAlignment="1">
      <alignment horizontal="left"/>
    </xf>
    <xf numFmtId="49" fontId="2" fillId="0" borderId="0" xfId="0" applyNumberFormat="1" applyFont="1" applyFill="1" applyBorder="1" applyAlignment="1">
      <alignment horizontal="center"/>
    </xf>
    <xf numFmtId="0" fontId="2" fillId="0" borderId="0" xfId="0" applyFont="1" applyFill="1" applyBorder="1"/>
    <xf numFmtId="0" fontId="1" fillId="0" borderId="0" xfId="0" applyFont="1" applyAlignment="1">
      <alignment wrapText="1"/>
    </xf>
    <xf numFmtId="0" fontId="3" fillId="0" borderId="0" xfId="0" applyFont="1" applyAlignment="1">
      <alignment vertical="center" textRotation="255"/>
    </xf>
    <xf numFmtId="0" fontId="1" fillId="0" borderId="17" xfId="0" applyFont="1" applyBorder="1" applyAlignment="1">
      <alignment horizontal="left" vertical="center" wrapText="1"/>
    </xf>
    <xf numFmtId="0" fontId="1" fillId="0" borderId="12" xfId="0" applyFont="1" applyBorder="1" applyAlignment="1">
      <alignment wrapText="1"/>
    </xf>
    <xf numFmtId="4" fontId="2" fillId="0" borderId="7" xfId="0" applyNumberFormat="1" applyFont="1" applyFill="1" applyBorder="1" applyAlignment="1">
      <alignment horizontal="center" vertical="center" wrapText="1"/>
    </xf>
    <xf numFmtId="4" fontId="2" fillId="0" borderId="6" xfId="0" applyNumberFormat="1" applyFont="1" applyFill="1" applyBorder="1" applyAlignment="1">
      <alignment horizontal="center" vertical="center" wrapText="1"/>
    </xf>
    <xf numFmtId="0" fontId="1" fillId="0" borderId="12" xfId="0" applyFont="1" applyBorder="1" applyAlignment="1">
      <alignment horizontal="left" vertical="center"/>
    </xf>
    <xf numFmtId="0" fontId="1" fillId="0" borderId="7" xfId="0" applyFont="1" applyBorder="1" applyAlignment="1">
      <alignment horizontal="left" vertical="center" wrapText="1"/>
    </xf>
    <xf numFmtId="0" fontId="1" fillId="5" borderId="13" xfId="0" applyFont="1" applyFill="1" applyBorder="1"/>
    <xf numFmtId="0" fontId="1" fillId="5" borderId="14" xfId="0" applyFont="1" applyFill="1" applyBorder="1"/>
    <xf numFmtId="0" fontId="1" fillId="5" borderId="15" xfId="0" applyFont="1" applyFill="1" applyBorder="1"/>
    <xf numFmtId="0" fontId="2" fillId="0" borderId="0" xfId="0" applyFont="1" applyBorder="1" applyAlignment="1">
      <alignment horizontal="left" wrapText="1"/>
    </xf>
    <xf numFmtId="0" fontId="5" fillId="0" borderId="0" xfId="0" applyFont="1"/>
    <xf numFmtId="0" fontId="7" fillId="0" borderId="0" xfId="0" applyFont="1"/>
    <xf numFmtId="0" fontId="7" fillId="0" borderId="0" xfId="0" applyFont="1" applyAlignment="1">
      <alignment wrapText="1"/>
    </xf>
    <xf numFmtId="0" fontId="8" fillId="0" borderId="6" xfId="0" applyFont="1" applyBorder="1" applyAlignment="1">
      <alignment wrapText="1"/>
    </xf>
    <xf numFmtId="0" fontId="8" fillId="0" borderId="6" xfId="0" applyFont="1" applyBorder="1" applyAlignment="1">
      <alignment horizontal="center" vertical="center"/>
    </xf>
    <xf numFmtId="0" fontId="9" fillId="0" borderId="6" xfId="0" applyFont="1" applyBorder="1" applyAlignment="1">
      <alignment wrapText="1"/>
    </xf>
    <xf numFmtId="164" fontId="9" fillId="0" borderId="6" xfId="0" applyNumberFormat="1" applyFont="1" applyBorder="1" applyAlignment="1">
      <alignment horizontal="center" vertical="center"/>
    </xf>
    <xf numFmtId="0" fontId="10" fillId="0" borderId="0" xfId="0" applyFont="1"/>
    <xf numFmtId="0" fontId="10" fillId="0" borderId="6" xfId="0" applyFont="1" applyBorder="1" applyAlignment="1">
      <alignment wrapText="1"/>
    </xf>
    <xf numFmtId="164" fontId="10" fillId="0" borderId="6" xfId="0" applyNumberFormat="1" applyFont="1" applyBorder="1" applyAlignment="1">
      <alignment horizontal="center" vertical="center"/>
    </xf>
    <xf numFmtId="0" fontId="11" fillId="0" borderId="0" xfId="0" applyFont="1"/>
    <xf numFmtId="0" fontId="12" fillId="0" borderId="0" xfId="0" applyFont="1" applyBorder="1" applyAlignment="1">
      <alignment wrapText="1"/>
    </xf>
    <xf numFmtId="164" fontId="12" fillId="0" borderId="0" xfId="0" applyNumberFormat="1" applyFont="1" applyBorder="1" applyAlignment="1">
      <alignment horizontal="center" vertical="center"/>
    </xf>
    <xf numFmtId="0" fontId="8" fillId="0" borderId="6" xfId="0" applyFont="1" applyBorder="1" applyAlignment="1">
      <alignment horizontal="center" vertical="center" wrapText="1"/>
    </xf>
    <xf numFmtId="164" fontId="7" fillId="0" borderId="0" xfId="0" applyNumberFormat="1" applyFont="1" applyBorder="1" applyAlignment="1">
      <alignment horizontal="center" vertical="center"/>
    </xf>
    <xf numFmtId="0" fontId="13" fillId="0" borderId="0" xfId="0" applyFont="1" applyBorder="1" applyAlignment="1">
      <alignment horizontal="left" wrapText="1"/>
    </xf>
    <xf numFmtId="0" fontId="1" fillId="0" borderId="15" xfId="0" applyFont="1" applyBorder="1" applyAlignment="1">
      <alignment horizontal="left" vertical="center" wrapText="1"/>
    </xf>
    <xf numFmtId="0" fontId="1" fillId="0" borderId="20" xfId="0" applyFont="1" applyBorder="1" applyAlignment="1">
      <alignment horizontal="left" vertical="center" wrapText="1"/>
    </xf>
    <xf numFmtId="4" fontId="1" fillId="0" borderId="6" xfId="0" applyNumberFormat="1" applyFont="1" applyBorder="1" applyAlignment="1">
      <alignment vertical="center"/>
    </xf>
    <xf numFmtId="4" fontId="1" fillId="0" borderId="17" xfId="0" applyNumberFormat="1" applyFont="1" applyBorder="1" applyAlignment="1">
      <alignment vertical="center"/>
    </xf>
    <xf numFmtId="0" fontId="1" fillId="0" borderId="16" xfId="0" applyFont="1" applyBorder="1" applyAlignment="1">
      <alignment vertical="center"/>
    </xf>
    <xf numFmtId="0" fontId="1" fillId="0" borderId="6" xfId="0" applyFont="1" applyBorder="1" applyAlignment="1">
      <alignment vertical="center"/>
    </xf>
    <xf numFmtId="0" fontId="1" fillId="0" borderId="17" xfId="0" applyFont="1" applyBorder="1" applyAlignment="1">
      <alignment vertical="center"/>
    </xf>
    <xf numFmtId="0" fontId="1" fillId="2" borderId="25" xfId="0" applyFont="1" applyFill="1" applyBorder="1" applyAlignment="1">
      <alignment vertical="center"/>
    </xf>
    <xf numFmtId="0" fontId="1" fillId="2" borderId="29" xfId="0" applyFont="1" applyFill="1" applyBorder="1" applyAlignment="1">
      <alignment vertical="center"/>
    </xf>
    <xf numFmtId="0" fontId="1" fillId="2" borderId="30" xfId="0" applyFont="1" applyFill="1" applyBorder="1" applyAlignment="1">
      <alignment vertical="center"/>
    </xf>
    <xf numFmtId="0" fontId="1" fillId="0" borderId="7" xfId="0" applyFont="1" applyBorder="1" applyAlignment="1">
      <alignment vertical="center" wrapText="1"/>
    </xf>
    <xf numFmtId="0" fontId="1" fillId="0" borderId="19" xfId="0" applyFont="1" applyBorder="1" applyAlignment="1">
      <alignment horizontal="left" vertical="center" wrapText="1"/>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0" fontId="1" fillId="0" borderId="6" xfId="0" applyFont="1" applyBorder="1" applyAlignment="1">
      <alignment horizontal="left" vertical="center" wrapText="1"/>
    </xf>
    <xf numFmtId="0" fontId="1" fillId="0" borderId="36" xfId="0" applyFont="1" applyBorder="1" applyAlignment="1">
      <alignment vertical="center" wrapText="1"/>
    </xf>
    <xf numFmtId="4" fontId="4" fillId="6" borderId="11" xfId="0" applyNumberFormat="1" applyFont="1" applyFill="1" applyBorder="1"/>
    <xf numFmtId="4" fontId="4" fillId="6" borderId="26" xfId="0" applyNumberFormat="1" applyFont="1" applyFill="1" applyBorder="1" applyAlignment="1">
      <alignment vertical="center"/>
    </xf>
    <xf numFmtId="4" fontId="4" fillId="6" borderId="34" xfId="0" applyNumberFormat="1" applyFont="1" applyFill="1" applyBorder="1" applyAlignment="1">
      <alignment vertical="center"/>
    </xf>
    <xf numFmtId="4" fontId="4" fillId="6" borderId="35" xfId="0" applyNumberFormat="1" applyFont="1" applyFill="1" applyBorder="1" applyAlignment="1">
      <alignment vertical="center"/>
    </xf>
    <xf numFmtId="2" fontId="1" fillId="0" borderId="16" xfId="0" applyNumberFormat="1" applyFont="1" applyBorder="1" applyAlignment="1">
      <alignment vertical="center"/>
    </xf>
    <xf numFmtId="0" fontId="1" fillId="0" borderId="12" xfId="0" applyFont="1" applyBorder="1" applyAlignment="1">
      <alignment vertical="center" wrapText="1"/>
    </xf>
    <xf numFmtId="0" fontId="1" fillId="0" borderId="12" xfId="0" applyFont="1" applyBorder="1" applyAlignment="1">
      <alignment horizontal="left" vertical="center" wrapText="1"/>
    </xf>
    <xf numFmtId="0" fontId="2" fillId="0" borderId="36" xfId="0" applyFont="1" applyFill="1" applyBorder="1" applyAlignment="1">
      <alignment vertical="top" wrapText="1"/>
    </xf>
    <xf numFmtId="49" fontId="2" fillId="0" borderId="7" xfId="0" applyNumberFormat="1" applyFont="1" applyFill="1" applyBorder="1" applyAlignment="1">
      <alignment vertical="top" wrapText="1"/>
    </xf>
    <xf numFmtId="49" fontId="2" fillId="0" borderId="12" xfId="0" applyNumberFormat="1" applyFont="1" applyFill="1" applyBorder="1" applyAlignment="1">
      <alignment vertical="top" wrapText="1"/>
    </xf>
    <xf numFmtId="49" fontId="2" fillId="0" borderId="12" xfId="0" applyNumberFormat="1" applyFont="1" applyFill="1" applyBorder="1" applyAlignment="1">
      <alignment vertical="center" wrapText="1"/>
    </xf>
    <xf numFmtId="0" fontId="2" fillId="0" borderId="6" xfId="0" applyFont="1" applyFill="1" applyBorder="1" applyAlignment="1">
      <alignment vertical="top" wrapText="1"/>
    </xf>
    <xf numFmtId="0" fontId="2" fillId="0" borderId="12" xfId="0" applyFont="1" applyFill="1" applyBorder="1" applyAlignment="1">
      <alignment vertical="center" wrapText="1"/>
    </xf>
    <xf numFmtId="0" fontId="1" fillId="0" borderId="0" xfId="0" applyFont="1" applyAlignment="1">
      <alignment vertical="center" wrapText="1"/>
    </xf>
    <xf numFmtId="0" fontId="1" fillId="0" borderId="6" xfId="0" applyFont="1" applyBorder="1" applyAlignment="1">
      <alignment vertical="center" wrapText="1"/>
    </xf>
    <xf numFmtId="49" fontId="2" fillId="0" borderId="6" xfId="0" applyNumberFormat="1" applyFont="1" applyFill="1" applyBorder="1" applyAlignment="1">
      <alignment vertical="top" wrapText="1"/>
    </xf>
    <xf numFmtId="0" fontId="1" fillId="0" borderId="12" xfId="0" applyFont="1" applyBorder="1" applyAlignment="1">
      <alignment vertical="center"/>
    </xf>
    <xf numFmtId="4" fontId="4" fillId="6" borderId="8" xfId="0" applyNumberFormat="1" applyFont="1" applyFill="1" applyBorder="1"/>
    <xf numFmtId="4" fontId="4" fillId="7" borderId="8" xfId="0" applyNumberFormat="1" applyFont="1" applyFill="1" applyBorder="1"/>
    <xf numFmtId="4" fontId="4" fillId="7" borderId="11" xfId="0" applyNumberFormat="1" applyFont="1" applyFill="1" applyBorder="1"/>
    <xf numFmtId="4" fontId="4" fillId="7" borderId="1" xfId="0" applyNumberFormat="1" applyFont="1" applyFill="1" applyBorder="1"/>
    <xf numFmtId="3" fontId="4" fillId="4" borderId="9" xfId="0" applyNumberFormat="1" applyFont="1" applyFill="1" applyBorder="1" applyAlignment="1">
      <alignment horizontal="center" vertical="center"/>
    </xf>
    <xf numFmtId="49" fontId="4" fillId="4" borderId="10" xfId="0" applyNumberFormat="1" applyFont="1" applyFill="1" applyBorder="1" applyAlignment="1">
      <alignment horizontal="center" vertical="center"/>
    </xf>
    <xf numFmtId="3" fontId="4" fillId="8" borderId="7" xfId="0" applyNumberFormat="1" applyFont="1" applyFill="1" applyBorder="1" applyAlignment="1">
      <alignment horizontal="center" vertical="center"/>
    </xf>
    <xf numFmtId="49" fontId="4" fillId="8" borderId="22" xfId="0" applyNumberFormat="1" applyFont="1" applyFill="1" applyBorder="1" applyAlignment="1">
      <alignment horizontal="center" vertical="center"/>
    </xf>
    <xf numFmtId="3" fontId="4" fillId="2" borderId="19" xfId="0" applyNumberFormat="1" applyFont="1" applyFill="1" applyBorder="1" applyAlignment="1">
      <alignment horizontal="center" vertical="center"/>
    </xf>
    <xf numFmtId="49" fontId="4" fillId="2" borderId="20" xfId="0" applyNumberFormat="1" applyFont="1" applyFill="1" applyBorder="1" applyAlignment="1">
      <alignment horizontal="center" vertical="center"/>
    </xf>
    <xf numFmtId="49" fontId="2" fillId="0" borderId="7" xfId="0" applyNumberFormat="1" applyFont="1" applyFill="1" applyBorder="1" applyAlignment="1">
      <alignment vertical="center" wrapText="1"/>
    </xf>
    <xf numFmtId="49" fontId="2" fillId="0" borderId="37" xfId="0" applyNumberFormat="1" applyFont="1" applyFill="1" applyBorder="1" applyAlignment="1">
      <alignment vertical="center" wrapTex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31" xfId="0" applyFont="1" applyBorder="1" applyAlignment="1">
      <alignment horizontal="center" vertical="center" textRotation="255" wrapText="1"/>
    </xf>
    <xf numFmtId="0" fontId="3" fillId="0" borderId="32" xfId="0" applyFont="1" applyBorder="1" applyAlignment="1">
      <alignment horizontal="center" vertical="center" textRotation="255" wrapText="1"/>
    </xf>
    <xf numFmtId="0" fontId="3" fillId="0" borderId="33" xfId="0" applyFont="1" applyBorder="1" applyAlignment="1">
      <alignment horizontal="center" vertical="center" textRotation="255" wrapText="1"/>
    </xf>
    <xf numFmtId="0" fontId="1" fillId="0" borderId="24" xfId="0" applyFont="1" applyBorder="1" applyAlignment="1">
      <alignment vertical="center" wrapText="1"/>
    </xf>
    <xf numFmtId="0" fontId="1" fillId="0" borderId="12" xfId="0" applyFont="1" applyBorder="1" applyAlignment="1">
      <alignment vertical="center" wrapText="1"/>
    </xf>
    <xf numFmtId="0" fontId="1" fillId="0" borderId="12" xfId="0" applyFont="1" applyBorder="1" applyAlignment="1">
      <alignment horizontal="left" vertical="center" wrapText="1"/>
    </xf>
    <xf numFmtId="0" fontId="1" fillId="0" borderId="23" xfId="0" applyFont="1" applyBorder="1" applyAlignment="1">
      <alignment horizontal="left" vertical="center" wrapText="1"/>
    </xf>
    <xf numFmtId="0" fontId="1" fillId="2" borderId="18" xfId="0" applyFont="1" applyFill="1" applyBorder="1" applyAlignment="1">
      <alignment horizontal="left" wrapText="1"/>
    </xf>
    <xf numFmtId="0" fontId="1" fillId="2" borderId="19" xfId="0" applyFont="1" applyFill="1" applyBorder="1" applyAlignment="1">
      <alignment horizontal="left" wrapText="1"/>
    </xf>
    <xf numFmtId="0" fontId="3" fillId="4" borderId="4"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11" xfId="0" applyFont="1" applyFill="1" applyBorder="1" applyAlignment="1">
      <alignment horizontal="center" vertical="center"/>
    </xf>
    <xf numFmtId="0" fontId="3" fillId="5" borderId="27" xfId="0" applyFont="1" applyFill="1" applyBorder="1" applyAlignment="1">
      <alignment horizontal="left" vertical="center"/>
    </xf>
    <xf numFmtId="0" fontId="3" fillId="5" borderId="28" xfId="0" applyFont="1" applyFill="1" applyBorder="1" applyAlignment="1">
      <alignment horizontal="left" vertical="center"/>
    </xf>
    <xf numFmtId="0" fontId="3" fillId="2" borderId="3" xfId="0" applyFont="1" applyFill="1" applyBorder="1" applyAlignment="1">
      <alignment horizontal="left" vertical="center"/>
    </xf>
    <xf numFmtId="0" fontId="3" fillId="2" borderId="2" xfId="0" applyFont="1" applyFill="1" applyBorder="1" applyAlignment="1">
      <alignment horizontal="left" vertical="center"/>
    </xf>
    <xf numFmtId="0" fontId="3" fillId="6" borderId="4" xfId="0" applyFont="1" applyFill="1" applyBorder="1" applyAlignment="1">
      <alignment horizontal="center"/>
    </xf>
    <xf numFmtId="0" fontId="3" fillId="6" borderId="5" xfId="0" applyFont="1" applyFill="1" applyBorder="1" applyAlignment="1">
      <alignment horizontal="center"/>
    </xf>
    <xf numFmtId="0" fontId="3" fillId="6" borderId="1" xfId="0" applyFont="1" applyFill="1" applyBorder="1" applyAlignment="1">
      <alignment horizontal="center"/>
    </xf>
    <xf numFmtId="0" fontId="3" fillId="7" borderId="4" xfId="0" applyFont="1" applyFill="1" applyBorder="1" applyAlignment="1">
      <alignment horizontal="center"/>
    </xf>
    <xf numFmtId="0" fontId="3" fillId="7" borderId="5" xfId="0" applyFont="1" applyFill="1" applyBorder="1" applyAlignment="1">
      <alignment horizontal="center"/>
    </xf>
    <xf numFmtId="0" fontId="3" fillId="7" borderId="1" xfId="0" applyFont="1" applyFill="1" applyBorder="1" applyAlignment="1">
      <alignment horizontal="center"/>
    </xf>
    <xf numFmtId="0" fontId="3" fillId="3" borderId="25"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1" fillId="8" borderId="21" xfId="0" applyFont="1" applyFill="1" applyBorder="1" applyAlignment="1">
      <alignment horizontal="left" vertical="center" wrapText="1"/>
    </xf>
    <xf numFmtId="0" fontId="1" fillId="8" borderId="7" xfId="0" applyFont="1" applyFill="1" applyBorder="1" applyAlignment="1">
      <alignment horizontal="left" vertical="center" wrapText="1"/>
    </xf>
    <xf numFmtId="0" fontId="4" fillId="3" borderId="14"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25" xfId="0" applyFont="1" applyFill="1" applyBorder="1" applyAlignment="1">
      <alignment horizontal="center"/>
    </xf>
    <xf numFmtId="0" fontId="3" fillId="3" borderId="29" xfId="0" applyFont="1" applyFill="1" applyBorder="1" applyAlignment="1">
      <alignment horizontal="center"/>
    </xf>
    <xf numFmtId="0" fontId="3" fillId="3" borderId="30" xfId="0" applyFont="1" applyFill="1" applyBorder="1" applyAlignment="1">
      <alignment horizontal="center"/>
    </xf>
    <xf numFmtId="0" fontId="7" fillId="0" borderId="0" xfId="0" applyFont="1" applyAlignment="1">
      <alignment horizontal="left" wrapText="1"/>
    </xf>
    <xf numFmtId="0" fontId="6" fillId="0" borderId="0" xfId="0" applyFont="1" applyAlignment="1">
      <alignment horizontal="center" wrapText="1"/>
    </xf>
    <xf numFmtId="0" fontId="8"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6"/>
  <sheetViews>
    <sheetView topLeftCell="A4" workbookViewId="0">
      <selection activeCell="B11" sqref="B11"/>
    </sheetView>
  </sheetViews>
  <sheetFormatPr defaultRowHeight="16.5" x14ac:dyDescent="0.3"/>
  <cols>
    <col min="1" max="1" width="5.85546875" style="1" customWidth="1"/>
    <col min="2" max="2" width="75" style="1" customWidth="1"/>
    <col min="3" max="3" width="76" style="7" customWidth="1"/>
    <col min="4" max="4" width="8.85546875" style="1" customWidth="1"/>
    <col min="5" max="16384" width="9.140625" style="1"/>
  </cols>
  <sheetData>
    <row r="1" spans="1:3" ht="17.25" thickBot="1" x14ac:dyDescent="0.35">
      <c r="A1" s="81" t="s">
        <v>60</v>
      </c>
      <c r="B1" s="82"/>
      <c r="C1" s="83"/>
    </row>
    <row r="2" spans="1:3" x14ac:dyDescent="0.3">
      <c r="A2" s="84" t="s">
        <v>59</v>
      </c>
      <c r="B2" s="87" t="s">
        <v>0</v>
      </c>
      <c r="C2" s="35" t="s">
        <v>1</v>
      </c>
    </row>
    <row r="3" spans="1:3" x14ac:dyDescent="0.3">
      <c r="A3" s="85"/>
      <c r="B3" s="88"/>
      <c r="C3" s="9" t="s">
        <v>21</v>
      </c>
    </row>
    <row r="4" spans="1:3" ht="33" x14ac:dyDescent="0.3">
      <c r="A4" s="85"/>
      <c r="B4" s="88"/>
      <c r="C4" s="9" t="s">
        <v>2</v>
      </c>
    </row>
    <row r="5" spans="1:3" x14ac:dyDescent="0.3">
      <c r="A5" s="85"/>
      <c r="B5" s="89" t="s">
        <v>3</v>
      </c>
      <c r="C5" s="9" t="s">
        <v>22</v>
      </c>
    </row>
    <row r="6" spans="1:3" x14ac:dyDescent="0.3">
      <c r="A6" s="85"/>
      <c r="B6" s="89"/>
      <c r="C6" s="9" t="s">
        <v>23</v>
      </c>
    </row>
    <row r="7" spans="1:3" ht="66" x14ac:dyDescent="0.3">
      <c r="A7" s="85"/>
      <c r="B7" s="89"/>
      <c r="C7" s="9" t="s">
        <v>24</v>
      </c>
    </row>
    <row r="8" spans="1:3" x14ac:dyDescent="0.3">
      <c r="A8" s="85"/>
      <c r="B8" s="89"/>
      <c r="C8" s="9" t="s">
        <v>25</v>
      </c>
    </row>
    <row r="9" spans="1:3" ht="33" x14ac:dyDescent="0.3">
      <c r="A9" s="85"/>
      <c r="B9" s="10" t="s">
        <v>4</v>
      </c>
      <c r="C9" s="9" t="s">
        <v>4</v>
      </c>
    </row>
    <row r="10" spans="1:3" ht="66" x14ac:dyDescent="0.3">
      <c r="A10" s="85"/>
      <c r="B10" s="10" t="s">
        <v>5</v>
      </c>
      <c r="C10" s="9" t="s">
        <v>5</v>
      </c>
    </row>
    <row r="11" spans="1:3" ht="49.5" x14ac:dyDescent="0.3">
      <c r="A11" s="85"/>
      <c r="B11" s="10" t="s">
        <v>6</v>
      </c>
      <c r="C11" s="9" t="s">
        <v>6</v>
      </c>
    </row>
    <row r="12" spans="1:3" ht="66" x14ac:dyDescent="0.3">
      <c r="A12" s="85"/>
      <c r="B12" s="10" t="s">
        <v>7</v>
      </c>
      <c r="C12" s="9" t="s">
        <v>7</v>
      </c>
    </row>
    <row r="13" spans="1:3" x14ac:dyDescent="0.3">
      <c r="A13" s="85"/>
      <c r="B13" s="10" t="s">
        <v>8</v>
      </c>
      <c r="C13" s="9" t="s">
        <v>8</v>
      </c>
    </row>
    <row r="14" spans="1:3" ht="33" x14ac:dyDescent="0.3">
      <c r="A14" s="85"/>
      <c r="B14" s="10" t="s">
        <v>9</v>
      </c>
      <c r="C14" s="9" t="s">
        <v>9</v>
      </c>
    </row>
    <row r="15" spans="1:3" ht="33" x14ac:dyDescent="0.3">
      <c r="A15" s="85"/>
      <c r="B15" s="10" t="s">
        <v>19</v>
      </c>
      <c r="C15" s="9" t="s">
        <v>19</v>
      </c>
    </row>
    <row r="16" spans="1:3" x14ac:dyDescent="0.3">
      <c r="A16" s="85"/>
      <c r="B16" s="10" t="s">
        <v>10</v>
      </c>
      <c r="C16" s="9" t="s">
        <v>10</v>
      </c>
    </row>
    <row r="17" spans="1:3" x14ac:dyDescent="0.3">
      <c r="A17" s="85"/>
      <c r="B17" s="10" t="s">
        <v>11</v>
      </c>
      <c r="C17" s="9" t="s">
        <v>11</v>
      </c>
    </row>
    <row r="18" spans="1:3" ht="33" x14ac:dyDescent="0.3">
      <c r="A18" s="85"/>
      <c r="B18" s="10" t="s">
        <v>12</v>
      </c>
      <c r="C18" s="9" t="s">
        <v>12</v>
      </c>
    </row>
    <row r="19" spans="1:3" x14ac:dyDescent="0.3">
      <c r="A19" s="85"/>
      <c r="B19" s="10" t="s">
        <v>13</v>
      </c>
      <c r="C19" s="9" t="s">
        <v>13</v>
      </c>
    </row>
    <row r="20" spans="1:3" ht="33" x14ac:dyDescent="0.3">
      <c r="A20" s="85"/>
      <c r="B20" s="10" t="s">
        <v>14</v>
      </c>
      <c r="C20" s="9" t="s">
        <v>14</v>
      </c>
    </row>
    <row r="21" spans="1:3" x14ac:dyDescent="0.3">
      <c r="A21" s="85"/>
      <c r="B21" s="89" t="s">
        <v>15</v>
      </c>
      <c r="C21" s="9" t="s">
        <v>16</v>
      </c>
    </row>
    <row r="22" spans="1:3" x14ac:dyDescent="0.3">
      <c r="A22" s="85"/>
      <c r="B22" s="89"/>
      <c r="C22" s="9" t="s">
        <v>17</v>
      </c>
    </row>
    <row r="23" spans="1:3" ht="33" x14ac:dyDescent="0.3">
      <c r="A23" s="85"/>
      <c r="B23" s="89"/>
      <c r="C23" s="9" t="s">
        <v>18</v>
      </c>
    </row>
    <row r="24" spans="1:3" ht="33.75" thickBot="1" x14ac:dyDescent="0.35">
      <c r="A24" s="86"/>
      <c r="B24" s="90"/>
      <c r="C24" s="36" t="s">
        <v>20</v>
      </c>
    </row>
    <row r="25" spans="1:3" ht="16.5" customHeight="1" x14ac:dyDescent="0.3">
      <c r="A25" s="18"/>
      <c r="B25" s="18"/>
      <c r="C25" s="18"/>
    </row>
    <row r="26" spans="1:3" x14ac:dyDescent="0.3">
      <c r="A26" s="18"/>
      <c r="B26" s="34" t="s">
        <v>66</v>
      </c>
      <c r="C26" s="18"/>
    </row>
    <row r="27" spans="1:3" x14ac:dyDescent="0.3">
      <c r="A27"/>
      <c r="B27" s="19" t="s">
        <v>63</v>
      </c>
      <c r="C27"/>
    </row>
    <row r="28" spans="1:3" x14ac:dyDescent="0.3">
      <c r="A28"/>
      <c r="B28" t="s">
        <v>64</v>
      </c>
      <c r="C28"/>
    </row>
    <row r="29" spans="1:3" x14ac:dyDescent="0.3">
      <c r="A29"/>
      <c r="B29" t="s">
        <v>65</v>
      </c>
      <c r="C29"/>
    </row>
    <row r="30" spans="1:3" x14ac:dyDescent="0.3">
      <c r="A30"/>
      <c r="B30"/>
      <c r="C30"/>
    </row>
    <row r="31" spans="1:3" x14ac:dyDescent="0.3">
      <c r="A31"/>
      <c r="B31" s="19" t="s">
        <v>67</v>
      </c>
      <c r="C31"/>
    </row>
    <row r="32" spans="1:3" x14ac:dyDescent="0.3">
      <c r="A32"/>
      <c r="B32" t="s">
        <v>68</v>
      </c>
      <c r="C32"/>
    </row>
    <row r="33" spans="1:3" x14ac:dyDescent="0.3">
      <c r="A33"/>
      <c r="B33" t="s">
        <v>69</v>
      </c>
      <c r="C33"/>
    </row>
    <row r="34" spans="1:3" x14ac:dyDescent="0.3">
      <c r="A34"/>
      <c r="B34" t="s">
        <v>70</v>
      </c>
      <c r="C34"/>
    </row>
    <row r="35" spans="1:3" x14ac:dyDescent="0.3">
      <c r="A35"/>
      <c r="B35" t="s">
        <v>71</v>
      </c>
      <c r="C35"/>
    </row>
    <row r="36" spans="1:3" x14ac:dyDescent="0.3">
      <c r="A36"/>
      <c r="B36" t="s">
        <v>72</v>
      </c>
      <c r="C36"/>
    </row>
    <row r="37" spans="1:3" x14ac:dyDescent="0.3">
      <c r="A37"/>
      <c r="B37" t="s">
        <v>73</v>
      </c>
      <c r="C37"/>
    </row>
    <row r="38" spans="1:3" ht="16.5" customHeight="1" x14ac:dyDescent="0.3">
      <c r="A38"/>
      <c r="B38"/>
      <c r="C38"/>
    </row>
    <row r="39" spans="1:3" x14ac:dyDescent="0.3">
      <c r="A39" s="8"/>
    </row>
    <row r="40" spans="1:3" x14ac:dyDescent="0.3">
      <c r="A40" s="8"/>
      <c r="B40" s="1" t="s">
        <v>91</v>
      </c>
    </row>
    <row r="41" spans="1:3" x14ac:dyDescent="0.3">
      <c r="B41" s="1" t="s">
        <v>92</v>
      </c>
    </row>
    <row r="62" ht="102.75" customHeight="1" x14ac:dyDescent="0.3"/>
    <row r="65" spans="4:4" x14ac:dyDescent="0.3">
      <c r="D65"/>
    </row>
    <row r="66" spans="4:4" x14ac:dyDescent="0.3">
      <c r="D66"/>
    </row>
    <row r="67" spans="4:4" x14ac:dyDescent="0.3">
      <c r="D67"/>
    </row>
    <row r="68" spans="4:4" x14ac:dyDescent="0.3">
      <c r="D68"/>
    </row>
    <row r="69" spans="4:4" x14ac:dyDescent="0.3">
      <c r="D69"/>
    </row>
    <row r="70" spans="4:4" x14ac:dyDescent="0.3">
      <c r="D70"/>
    </row>
    <row r="71" spans="4:4" x14ac:dyDescent="0.3">
      <c r="D71"/>
    </row>
    <row r="72" spans="4:4" x14ac:dyDescent="0.3">
      <c r="D72"/>
    </row>
    <row r="73" spans="4:4" x14ac:dyDescent="0.3">
      <c r="D73"/>
    </row>
    <row r="74" spans="4:4" x14ac:dyDescent="0.3">
      <c r="D74"/>
    </row>
    <row r="75" spans="4:4" x14ac:dyDescent="0.3">
      <c r="D75"/>
    </row>
    <row r="76" spans="4:4" x14ac:dyDescent="0.3">
      <c r="D76"/>
    </row>
  </sheetData>
  <mergeCells count="5">
    <mergeCell ref="A1:C1"/>
    <mergeCell ref="A2:A24"/>
    <mergeCell ref="B2:B4"/>
    <mergeCell ref="B5:B8"/>
    <mergeCell ref="B21:B24"/>
  </mergeCells>
  <pageMargins left="0.25" right="0.25" top="0.75" bottom="0.75" header="0.3" footer="0.3"/>
  <pageSetup paperSize="9" scale="6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1"/>
  <sheetViews>
    <sheetView tabSelected="1" zoomScale="85" zoomScaleNormal="85" workbookViewId="0">
      <pane ySplit="2" topLeftCell="A3" activePane="bottomLeft" state="frozen"/>
      <selection pane="bottomLeft" activeCell="W27" sqref="A1:W27"/>
    </sheetView>
  </sheetViews>
  <sheetFormatPr defaultRowHeight="16.5" x14ac:dyDescent="0.3"/>
  <cols>
    <col min="1" max="1" width="5.85546875" style="1" customWidth="1"/>
    <col min="2" max="2" width="27.85546875" style="1" customWidth="1"/>
    <col min="3" max="3" width="57.140625" style="1" customWidth="1"/>
    <col min="4" max="4" width="42.7109375" style="1" customWidth="1"/>
    <col min="5" max="5" width="11.140625" style="4" customWidth="1"/>
    <col min="6" max="6" width="13.140625" style="5" customWidth="1"/>
    <col min="7" max="7" width="11.42578125" style="4" customWidth="1"/>
    <col min="8" max="8" width="13.5703125" style="6" customWidth="1"/>
    <col min="9" max="9" width="13.42578125" style="6" customWidth="1"/>
    <col min="10" max="10" width="13.5703125" style="6" customWidth="1"/>
    <col min="11" max="11" width="14.5703125" style="6" customWidth="1"/>
    <col min="12" max="12" width="12" style="1" bestFit="1" customWidth="1"/>
    <col min="13" max="15" width="12.140625" style="1" bestFit="1" customWidth="1"/>
    <col min="16" max="16" width="10.85546875" style="1" bestFit="1" customWidth="1"/>
    <col min="17" max="18" width="12.140625" style="1" bestFit="1" customWidth="1"/>
    <col min="19" max="22" width="10.85546875" style="1" bestFit="1" customWidth="1"/>
    <col min="23" max="23" width="12.42578125" style="1" bestFit="1" customWidth="1"/>
    <col min="24" max="16384" width="9.140625" style="1"/>
  </cols>
  <sheetData>
    <row r="1" spans="1:23" ht="17.25" thickBot="1" x14ac:dyDescent="0.35">
      <c r="A1" s="106" t="s">
        <v>48</v>
      </c>
      <c r="B1" s="108" t="s">
        <v>26</v>
      </c>
      <c r="C1" s="108" t="s">
        <v>51</v>
      </c>
      <c r="D1" s="114" t="s">
        <v>27</v>
      </c>
      <c r="E1" s="112" t="s">
        <v>31</v>
      </c>
      <c r="F1" s="112" t="s">
        <v>30</v>
      </c>
      <c r="G1" s="112" t="s">
        <v>29</v>
      </c>
      <c r="H1" s="112" t="s">
        <v>28</v>
      </c>
      <c r="I1" s="112" t="s">
        <v>32</v>
      </c>
      <c r="J1" s="112" t="s">
        <v>33</v>
      </c>
      <c r="K1" s="112" t="s">
        <v>34</v>
      </c>
      <c r="L1" s="116" t="s">
        <v>58</v>
      </c>
      <c r="M1" s="117"/>
      <c r="N1" s="117"/>
      <c r="O1" s="117"/>
      <c r="P1" s="117"/>
      <c r="Q1" s="117"/>
      <c r="R1" s="117"/>
      <c r="S1" s="117"/>
      <c r="T1" s="117"/>
      <c r="U1" s="117"/>
      <c r="V1" s="117"/>
      <c r="W1" s="118"/>
    </row>
    <row r="2" spans="1:23" ht="17.25" thickBot="1" x14ac:dyDescent="0.35">
      <c r="A2" s="107"/>
      <c r="B2" s="109"/>
      <c r="C2" s="109"/>
      <c r="D2" s="115"/>
      <c r="E2" s="113"/>
      <c r="F2" s="113"/>
      <c r="G2" s="113"/>
      <c r="H2" s="113"/>
      <c r="I2" s="113"/>
      <c r="J2" s="113"/>
      <c r="K2" s="113"/>
      <c r="L2" s="47" t="s">
        <v>35</v>
      </c>
      <c r="M2" s="48" t="s">
        <v>36</v>
      </c>
      <c r="N2" s="48" t="s">
        <v>37</v>
      </c>
      <c r="O2" s="48" t="s">
        <v>38</v>
      </c>
      <c r="P2" s="48" t="s">
        <v>39</v>
      </c>
      <c r="Q2" s="48" t="s">
        <v>40</v>
      </c>
      <c r="R2" s="48" t="s">
        <v>41</v>
      </c>
      <c r="S2" s="48" t="s">
        <v>42</v>
      </c>
      <c r="T2" s="48" t="s">
        <v>43</v>
      </c>
      <c r="U2" s="48" t="s">
        <v>44</v>
      </c>
      <c r="V2" s="48" t="s">
        <v>45</v>
      </c>
      <c r="W2" s="49" t="s">
        <v>46</v>
      </c>
    </row>
    <row r="3" spans="1:23" x14ac:dyDescent="0.3">
      <c r="A3" s="96" t="s">
        <v>55</v>
      </c>
      <c r="B3" s="97"/>
      <c r="C3" s="97"/>
      <c r="D3" s="97"/>
      <c r="E3" s="97"/>
      <c r="F3" s="97"/>
      <c r="G3" s="97"/>
      <c r="H3" s="97"/>
      <c r="I3" s="97"/>
      <c r="J3" s="97"/>
      <c r="K3" s="97"/>
      <c r="L3" s="15"/>
      <c r="M3" s="16"/>
      <c r="N3" s="16"/>
      <c r="O3" s="16"/>
      <c r="P3" s="16"/>
      <c r="Q3" s="16"/>
      <c r="R3" s="16"/>
      <c r="S3" s="16"/>
      <c r="T3" s="16"/>
      <c r="U3" s="16"/>
      <c r="V3" s="16"/>
      <c r="W3" s="17"/>
    </row>
    <row r="4" spans="1:23" ht="33" x14ac:dyDescent="0.3">
      <c r="A4" s="2">
        <v>1</v>
      </c>
      <c r="B4" s="57" t="s">
        <v>94</v>
      </c>
      <c r="C4" s="57" t="s">
        <v>96</v>
      </c>
      <c r="D4" s="45" t="s">
        <v>1</v>
      </c>
      <c r="E4" s="11" t="s">
        <v>91</v>
      </c>
      <c r="F4" s="12" t="s">
        <v>61</v>
      </c>
      <c r="G4" s="12">
        <v>11</v>
      </c>
      <c r="H4" s="3">
        <v>1400</v>
      </c>
      <c r="I4" s="3"/>
      <c r="J4" s="3">
        <f>G4*H4</f>
        <v>15400</v>
      </c>
      <c r="K4" s="3">
        <f>G4*(H4+I4)</f>
        <v>15400</v>
      </c>
      <c r="L4" s="56"/>
      <c r="M4" s="37">
        <v>1400</v>
      </c>
      <c r="N4" s="37">
        <f t="shared" ref="N4:W4" si="0">$H4</f>
        <v>1400</v>
      </c>
      <c r="O4" s="37">
        <f t="shared" si="0"/>
        <v>1400</v>
      </c>
      <c r="P4" s="37">
        <f t="shared" si="0"/>
        <v>1400</v>
      </c>
      <c r="Q4" s="37">
        <f t="shared" si="0"/>
        <v>1400</v>
      </c>
      <c r="R4" s="37">
        <f t="shared" si="0"/>
        <v>1400</v>
      </c>
      <c r="S4" s="37">
        <f t="shared" si="0"/>
        <v>1400</v>
      </c>
      <c r="T4" s="37">
        <f t="shared" si="0"/>
        <v>1400</v>
      </c>
      <c r="U4" s="37">
        <f t="shared" si="0"/>
        <v>1400</v>
      </c>
      <c r="V4" s="37">
        <f t="shared" si="0"/>
        <v>1400</v>
      </c>
      <c r="W4" s="38">
        <f t="shared" si="0"/>
        <v>1400</v>
      </c>
    </row>
    <row r="5" spans="1:23" ht="66" x14ac:dyDescent="0.3">
      <c r="A5" s="2">
        <v>2</v>
      </c>
      <c r="B5" s="57" t="s">
        <v>95</v>
      </c>
      <c r="C5" s="57" t="s">
        <v>96</v>
      </c>
      <c r="D5" s="45" t="s">
        <v>2</v>
      </c>
      <c r="E5" s="11" t="s">
        <v>91</v>
      </c>
      <c r="F5" s="12" t="s">
        <v>61</v>
      </c>
      <c r="G5" s="12">
        <v>11</v>
      </c>
      <c r="H5" s="3">
        <f>0.71*H4</f>
        <v>994</v>
      </c>
      <c r="I5" s="3"/>
      <c r="J5" s="3">
        <f t="shared" ref="J5:J7" si="1">G5*H5</f>
        <v>10934</v>
      </c>
      <c r="K5" s="3">
        <f t="shared" ref="K5:K10" si="2">G5*(H5+I5)</f>
        <v>10934</v>
      </c>
      <c r="L5" s="56"/>
      <c r="M5" s="37">
        <v>994</v>
      </c>
      <c r="N5" s="37">
        <f t="shared" ref="N5:W7" si="3">$H5</f>
        <v>994</v>
      </c>
      <c r="O5" s="37">
        <f t="shared" si="3"/>
        <v>994</v>
      </c>
      <c r="P5" s="37">
        <f t="shared" si="3"/>
        <v>994</v>
      </c>
      <c r="Q5" s="37">
        <f t="shared" si="3"/>
        <v>994</v>
      </c>
      <c r="R5" s="37">
        <f t="shared" si="3"/>
        <v>994</v>
      </c>
      <c r="S5" s="37">
        <f t="shared" si="3"/>
        <v>994</v>
      </c>
      <c r="T5" s="37">
        <f t="shared" si="3"/>
        <v>994</v>
      </c>
      <c r="U5" s="37">
        <f t="shared" si="3"/>
        <v>994</v>
      </c>
      <c r="V5" s="37">
        <f t="shared" si="3"/>
        <v>994</v>
      </c>
      <c r="W5" s="38">
        <f t="shared" si="3"/>
        <v>994</v>
      </c>
    </row>
    <row r="6" spans="1:23" ht="33" x14ac:dyDescent="0.3">
      <c r="A6" s="2">
        <v>3</v>
      </c>
      <c r="B6" s="57" t="s">
        <v>97</v>
      </c>
      <c r="C6" s="57" t="s">
        <v>124</v>
      </c>
      <c r="D6" s="45" t="s">
        <v>1</v>
      </c>
      <c r="E6" s="11" t="s">
        <v>91</v>
      </c>
      <c r="F6" s="12" t="s">
        <v>61</v>
      </c>
      <c r="G6" s="12">
        <v>10</v>
      </c>
      <c r="H6" s="3">
        <v>1400</v>
      </c>
      <c r="I6" s="3"/>
      <c r="J6" s="3">
        <f t="shared" si="1"/>
        <v>14000</v>
      </c>
      <c r="K6" s="3">
        <f t="shared" si="2"/>
        <v>14000</v>
      </c>
      <c r="L6" s="56"/>
      <c r="M6" s="37"/>
      <c r="N6" s="37">
        <f t="shared" si="3"/>
        <v>1400</v>
      </c>
      <c r="O6" s="37">
        <f t="shared" si="3"/>
        <v>1400</v>
      </c>
      <c r="P6" s="37">
        <f t="shared" si="3"/>
        <v>1400</v>
      </c>
      <c r="Q6" s="37">
        <f t="shared" si="3"/>
        <v>1400</v>
      </c>
      <c r="R6" s="37">
        <f t="shared" si="3"/>
        <v>1400</v>
      </c>
      <c r="S6" s="37">
        <f t="shared" si="3"/>
        <v>1400</v>
      </c>
      <c r="T6" s="37">
        <f t="shared" si="3"/>
        <v>1400</v>
      </c>
      <c r="U6" s="37">
        <f t="shared" si="3"/>
        <v>1400</v>
      </c>
      <c r="V6" s="37">
        <f t="shared" si="3"/>
        <v>1400</v>
      </c>
      <c r="W6" s="38">
        <f t="shared" si="3"/>
        <v>1400</v>
      </c>
    </row>
    <row r="7" spans="1:23" ht="66" x14ac:dyDescent="0.3">
      <c r="A7" s="2">
        <v>4</v>
      </c>
      <c r="B7" s="57" t="s">
        <v>98</v>
      </c>
      <c r="C7" s="57" t="s">
        <v>124</v>
      </c>
      <c r="D7" s="45" t="s">
        <v>2</v>
      </c>
      <c r="E7" s="11" t="s">
        <v>91</v>
      </c>
      <c r="F7" s="12" t="s">
        <v>61</v>
      </c>
      <c r="G7" s="12">
        <v>10</v>
      </c>
      <c r="H7" s="3">
        <f>0.71*H6</f>
        <v>994</v>
      </c>
      <c r="I7" s="3"/>
      <c r="J7" s="3">
        <f t="shared" si="1"/>
        <v>9940</v>
      </c>
      <c r="K7" s="3">
        <f t="shared" si="2"/>
        <v>9940</v>
      </c>
      <c r="L7" s="56"/>
      <c r="M7" s="37"/>
      <c r="N7" s="37">
        <f t="shared" si="3"/>
        <v>994</v>
      </c>
      <c r="O7" s="37">
        <f t="shared" si="3"/>
        <v>994</v>
      </c>
      <c r="P7" s="37">
        <f t="shared" si="3"/>
        <v>994</v>
      </c>
      <c r="Q7" s="37">
        <f t="shared" si="3"/>
        <v>994</v>
      </c>
      <c r="R7" s="37">
        <f t="shared" si="3"/>
        <v>994</v>
      </c>
      <c r="S7" s="37">
        <f t="shared" si="3"/>
        <v>994</v>
      </c>
      <c r="T7" s="37">
        <f t="shared" si="3"/>
        <v>994</v>
      </c>
      <c r="U7" s="37">
        <f t="shared" si="3"/>
        <v>994</v>
      </c>
      <c r="V7" s="37">
        <f t="shared" si="3"/>
        <v>994</v>
      </c>
      <c r="W7" s="38">
        <f t="shared" si="3"/>
        <v>994</v>
      </c>
    </row>
    <row r="8" spans="1:23" ht="49.5" x14ac:dyDescent="0.3">
      <c r="A8" s="2">
        <v>5</v>
      </c>
      <c r="B8" s="13" t="s">
        <v>93</v>
      </c>
      <c r="C8" s="51" t="s">
        <v>125</v>
      </c>
      <c r="D8" s="45" t="s">
        <v>12</v>
      </c>
      <c r="E8" s="11" t="s">
        <v>91</v>
      </c>
      <c r="F8" s="12" t="s">
        <v>61</v>
      </c>
      <c r="G8" s="12">
        <v>11</v>
      </c>
      <c r="H8" s="3">
        <v>200</v>
      </c>
      <c r="I8" s="3">
        <f t="shared" ref="I8:I22" si="4">H8*19%</f>
        <v>38</v>
      </c>
      <c r="J8" s="3">
        <f>G8*H8</f>
        <v>2200</v>
      </c>
      <c r="K8" s="3">
        <f>J8*1.19</f>
        <v>2618</v>
      </c>
      <c r="L8" s="56"/>
      <c r="M8" s="37">
        <v>238</v>
      </c>
      <c r="N8" s="37">
        <v>238</v>
      </c>
      <c r="O8" s="37">
        <v>238</v>
      </c>
      <c r="P8" s="37">
        <v>238</v>
      </c>
      <c r="Q8" s="37">
        <v>238</v>
      </c>
      <c r="R8" s="37">
        <v>238</v>
      </c>
      <c r="S8" s="37">
        <v>238</v>
      </c>
      <c r="T8" s="37">
        <v>238</v>
      </c>
      <c r="U8" s="37">
        <v>238</v>
      </c>
      <c r="V8" s="37">
        <v>238</v>
      </c>
      <c r="W8" s="37">
        <v>238</v>
      </c>
    </row>
    <row r="9" spans="1:23" ht="346.5" x14ac:dyDescent="0.3">
      <c r="A9" s="2">
        <v>6</v>
      </c>
      <c r="B9" s="57" t="s">
        <v>99</v>
      </c>
      <c r="C9" s="59" t="s">
        <v>127</v>
      </c>
      <c r="D9" s="14" t="s">
        <v>5</v>
      </c>
      <c r="E9" s="11" t="s">
        <v>91</v>
      </c>
      <c r="F9" s="12" t="s">
        <v>62</v>
      </c>
      <c r="G9" s="12">
        <v>1</v>
      </c>
      <c r="H9" s="3">
        <v>11968.36</v>
      </c>
      <c r="I9" s="3">
        <f t="shared" si="4"/>
        <v>2273.9884000000002</v>
      </c>
      <c r="J9" s="3">
        <f t="shared" ref="J9:J21" si="5">G9*H9</f>
        <v>11968.36</v>
      </c>
      <c r="K9" s="3">
        <f t="shared" si="2"/>
        <v>14242.348400000001</v>
      </c>
      <c r="L9" s="56">
        <v>14242.35</v>
      </c>
      <c r="M9" s="37"/>
      <c r="N9" s="40"/>
      <c r="O9" s="40"/>
      <c r="P9" s="40"/>
      <c r="Q9" s="40"/>
      <c r="R9" s="40"/>
      <c r="S9" s="40"/>
      <c r="T9" s="40"/>
      <c r="U9" s="40"/>
      <c r="V9" s="40"/>
      <c r="W9" s="41"/>
    </row>
    <row r="10" spans="1:23" ht="409.5" x14ac:dyDescent="0.3">
      <c r="A10" s="2">
        <v>7</v>
      </c>
      <c r="B10" s="79" t="s">
        <v>104</v>
      </c>
      <c r="C10" s="60" t="s">
        <v>105</v>
      </c>
      <c r="D10" s="14" t="s">
        <v>5</v>
      </c>
      <c r="E10" s="11" t="s">
        <v>91</v>
      </c>
      <c r="F10" s="12" t="s">
        <v>62</v>
      </c>
      <c r="G10" s="12">
        <v>1</v>
      </c>
      <c r="H10" s="3">
        <v>18019.14</v>
      </c>
      <c r="I10" s="3">
        <f t="shared" si="4"/>
        <v>3423.6365999999998</v>
      </c>
      <c r="J10" s="3">
        <f t="shared" si="5"/>
        <v>18019.14</v>
      </c>
      <c r="K10" s="3">
        <f t="shared" si="2"/>
        <v>21442.776599999997</v>
      </c>
      <c r="L10" s="56">
        <v>21442.78</v>
      </c>
      <c r="M10" s="37"/>
      <c r="N10" s="40"/>
      <c r="O10" s="40"/>
      <c r="P10" s="40"/>
      <c r="Q10" s="40"/>
      <c r="R10" s="40"/>
      <c r="S10" s="40"/>
      <c r="T10" s="40"/>
      <c r="U10" s="40"/>
      <c r="V10" s="40"/>
      <c r="W10" s="41"/>
    </row>
    <row r="11" spans="1:23" ht="165" x14ac:dyDescent="0.3">
      <c r="A11" s="2">
        <v>8</v>
      </c>
      <c r="B11" s="62" t="s">
        <v>100</v>
      </c>
      <c r="C11" s="61" t="s">
        <v>101</v>
      </c>
      <c r="D11" s="14" t="s">
        <v>5</v>
      </c>
      <c r="E11" s="11" t="s">
        <v>91</v>
      </c>
      <c r="F11" s="12" t="s">
        <v>62</v>
      </c>
      <c r="G11" s="12">
        <v>1</v>
      </c>
      <c r="H11" s="3">
        <v>2806.57</v>
      </c>
      <c r="I11" s="3">
        <f t="shared" si="4"/>
        <v>533.24830000000009</v>
      </c>
      <c r="J11" s="3">
        <f t="shared" si="5"/>
        <v>2806.57</v>
      </c>
      <c r="K11" s="3">
        <f t="shared" ref="K11:K22" si="6">J11*1.19</f>
        <v>3339.8182999999999</v>
      </c>
      <c r="L11" s="56">
        <v>3339.82</v>
      </c>
      <c r="M11" s="37"/>
      <c r="N11" s="3"/>
      <c r="O11" s="3"/>
      <c r="P11" s="3"/>
      <c r="Q11" s="3"/>
      <c r="R11" s="3"/>
      <c r="S11" s="3"/>
      <c r="T11" s="3"/>
      <c r="U11" s="40"/>
      <c r="V11" s="40"/>
      <c r="W11" s="41"/>
    </row>
    <row r="12" spans="1:23" ht="148.5" x14ac:dyDescent="0.3">
      <c r="A12" s="2">
        <v>9</v>
      </c>
      <c r="B12" s="62" t="s">
        <v>102</v>
      </c>
      <c r="C12" s="63" t="s">
        <v>103</v>
      </c>
      <c r="D12" s="14" t="s">
        <v>5</v>
      </c>
      <c r="E12" s="11" t="s">
        <v>91</v>
      </c>
      <c r="F12" s="12" t="s">
        <v>62</v>
      </c>
      <c r="G12" s="12">
        <v>1</v>
      </c>
      <c r="H12" s="3">
        <v>799.16</v>
      </c>
      <c r="I12" s="3">
        <f t="shared" si="4"/>
        <v>151.84039999999999</v>
      </c>
      <c r="J12" s="3">
        <f t="shared" si="5"/>
        <v>799.16</v>
      </c>
      <c r="K12" s="3">
        <f t="shared" si="6"/>
        <v>951.0003999999999</v>
      </c>
      <c r="L12" s="56">
        <v>951</v>
      </c>
      <c r="M12" s="37"/>
      <c r="N12" s="3"/>
      <c r="O12" s="3"/>
      <c r="P12" s="3"/>
      <c r="Q12" s="3"/>
      <c r="R12" s="3"/>
      <c r="S12" s="3"/>
      <c r="T12" s="3"/>
      <c r="U12" s="40"/>
      <c r="V12" s="40"/>
      <c r="W12" s="41"/>
    </row>
    <row r="13" spans="1:23" ht="115.5" x14ac:dyDescent="0.3">
      <c r="A13" s="2">
        <v>10</v>
      </c>
      <c r="B13" s="64" t="s">
        <v>106</v>
      </c>
      <c r="C13" s="65" t="s">
        <v>107</v>
      </c>
      <c r="D13" s="14" t="s">
        <v>5</v>
      </c>
      <c r="E13" s="11" t="s">
        <v>91</v>
      </c>
      <c r="F13" s="12" t="s">
        <v>62</v>
      </c>
      <c r="G13" s="12">
        <v>1</v>
      </c>
      <c r="H13" s="3">
        <v>1341.45</v>
      </c>
      <c r="I13" s="3">
        <f t="shared" si="4"/>
        <v>254.87550000000002</v>
      </c>
      <c r="J13" s="3">
        <f t="shared" si="5"/>
        <v>1341.45</v>
      </c>
      <c r="K13" s="3">
        <f t="shared" si="6"/>
        <v>1596.3254999999999</v>
      </c>
      <c r="L13" s="56">
        <v>1596.33</v>
      </c>
      <c r="M13" s="37"/>
      <c r="N13" s="3"/>
      <c r="O13" s="3"/>
      <c r="P13" s="3"/>
      <c r="Q13" s="3"/>
      <c r="R13" s="3"/>
      <c r="S13" s="3"/>
      <c r="T13" s="3"/>
      <c r="U13" s="40"/>
      <c r="V13" s="40"/>
      <c r="W13" s="41"/>
    </row>
    <row r="14" spans="1:23" ht="115.5" x14ac:dyDescent="0.3">
      <c r="A14" s="2">
        <v>11</v>
      </c>
      <c r="B14" s="62" t="s">
        <v>108</v>
      </c>
      <c r="C14" s="66" t="s">
        <v>109</v>
      </c>
      <c r="D14" s="14" t="s">
        <v>5</v>
      </c>
      <c r="E14" s="11" t="s">
        <v>91</v>
      </c>
      <c r="F14" s="12" t="s">
        <v>62</v>
      </c>
      <c r="G14" s="12">
        <v>1</v>
      </c>
      <c r="H14" s="3">
        <v>1579.29</v>
      </c>
      <c r="I14" s="3">
        <f t="shared" si="4"/>
        <v>300.06509999999997</v>
      </c>
      <c r="J14" s="3">
        <f t="shared" si="5"/>
        <v>1579.29</v>
      </c>
      <c r="K14" s="3">
        <f t="shared" si="6"/>
        <v>1879.3550999999998</v>
      </c>
      <c r="L14" s="56">
        <v>1879.36</v>
      </c>
      <c r="M14" s="37"/>
      <c r="N14" s="3"/>
      <c r="O14" s="3"/>
      <c r="P14" s="3"/>
      <c r="Q14" s="3"/>
      <c r="R14" s="3"/>
      <c r="S14" s="3"/>
      <c r="T14" s="3"/>
      <c r="U14" s="40"/>
      <c r="V14" s="40"/>
      <c r="W14" s="41"/>
    </row>
    <row r="15" spans="1:23" ht="409.5" x14ac:dyDescent="0.3">
      <c r="A15" s="2">
        <v>12</v>
      </c>
      <c r="B15" s="62" t="s">
        <v>110</v>
      </c>
      <c r="C15" s="66" t="s">
        <v>111</v>
      </c>
      <c r="D15" s="14" t="s">
        <v>5</v>
      </c>
      <c r="E15" s="11" t="s">
        <v>91</v>
      </c>
      <c r="F15" s="12" t="s">
        <v>62</v>
      </c>
      <c r="G15" s="12">
        <v>1</v>
      </c>
      <c r="H15" s="3">
        <v>504.23</v>
      </c>
      <c r="I15" s="3">
        <f t="shared" si="4"/>
        <v>95.803700000000006</v>
      </c>
      <c r="J15" s="3">
        <f t="shared" si="5"/>
        <v>504.23</v>
      </c>
      <c r="K15" s="3">
        <f t="shared" si="6"/>
        <v>600.03369999999995</v>
      </c>
      <c r="L15" s="56">
        <v>600.03</v>
      </c>
      <c r="M15" s="37"/>
      <c r="N15" s="3"/>
      <c r="O15" s="3"/>
      <c r="P15" s="3"/>
      <c r="Q15" s="3"/>
      <c r="R15" s="3"/>
      <c r="S15" s="3"/>
      <c r="T15" s="3"/>
      <c r="U15" s="40"/>
      <c r="V15" s="40"/>
      <c r="W15" s="41"/>
    </row>
    <row r="16" spans="1:23" ht="181.5" x14ac:dyDescent="0.3">
      <c r="A16" s="2">
        <v>13</v>
      </c>
      <c r="B16" s="62" t="s">
        <v>112</v>
      </c>
      <c r="C16" s="66" t="s">
        <v>113</v>
      </c>
      <c r="D16" s="14" t="s">
        <v>5</v>
      </c>
      <c r="E16" s="11" t="s">
        <v>91</v>
      </c>
      <c r="F16" s="12" t="s">
        <v>62</v>
      </c>
      <c r="G16" s="12">
        <v>1</v>
      </c>
      <c r="H16" s="3">
        <v>1232.04</v>
      </c>
      <c r="I16" s="3">
        <f t="shared" si="4"/>
        <v>234.08760000000001</v>
      </c>
      <c r="J16" s="3">
        <f t="shared" si="5"/>
        <v>1232.04</v>
      </c>
      <c r="K16" s="3">
        <f t="shared" si="6"/>
        <v>1466.1275999999998</v>
      </c>
      <c r="L16" s="56">
        <v>1466.13</v>
      </c>
      <c r="M16" s="37"/>
      <c r="N16" s="3"/>
      <c r="O16" s="3"/>
      <c r="P16" s="3"/>
      <c r="Q16" s="3"/>
      <c r="R16" s="3"/>
      <c r="S16" s="3"/>
      <c r="T16" s="3"/>
      <c r="U16" s="40"/>
      <c r="V16" s="40"/>
      <c r="W16" s="41"/>
    </row>
    <row r="17" spans="1:23" ht="264" x14ac:dyDescent="0.3">
      <c r="A17" s="2">
        <v>14</v>
      </c>
      <c r="B17" s="62" t="s">
        <v>114</v>
      </c>
      <c r="C17" s="66" t="s">
        <v>115</v>
      </c>
      <c r="D17" s="14" t="s">
        <v>5</v>
      </c>
      <c r="E17" s="11" t="s">
        <v>91</v>
      </c>
      <c r="F17" s="12" t="s">
        <v>62</v>
      </c>
      <c r="G17" s="12">
        <v>1</v>
      </c>
      <c r="H17" s="3">
        <v>608.88</v>
      </c>
      <c r="I17" s="3">
        <f t="shared" si="4"/>
        <v>115.6872</v>
      </c>
      <c r="J17" s="3">
        <f t="shared" si="5"/>
        <v>608.88</v>
      </c>
      <c r="K17" s="3">
        <f t="shared" si="6"/>
        <v>724.56719999999996</v>
      </c>
      <c r="L17" s="56">
        <v>724.57</v>
      </c>
      <c r="M17" s="37"/>
      <c r="N17" s="3"/>
      <c r="O17" s="3"/>
      <c r="P17" s="3"/>
      <c r="Q17" s="3"/>
      <c r="R17" s="3"/>
      <c r="S17" s="3"/>
      <c r="T17" s="3"/>
      <c r="U17" s="40"/>
      <c r="V17" s="40"/>
      <c r="W17" s="41"/>
    </row>
    <row r="18" spans="1:23" ht="115.5" x14ac:dyDescent="0.3">
      <c r="A18" s="2">
        <v>15</v>
      </c>
      <c r="B18" s="62" t="s">
        <v>117</v>
      </c>
      <c r="C18" s="65" t="s">
        <v>118</v>
      </c>
      <c r="D18" s="14" t="s">
        <v>5</v>
      </c>
      <c r="E18" s="11" t="s">
        <v>91</v>
      </c>
      <c r="F18" s="12" t="s">
        <v>62</v>
      </c>
      <c r="G18" s="12">
        <v>1</v>
      </c>
      <c r="H18" s="3">
        <v>195.03</v>
      </c>
      <c r="I18" s="3">
        <f t="shared" si="4"/>
        <v>37.055700000000002</v>
      </c>
      <c r="J18" s="3">
        <f t="shared" si="5"/>
        <v>195.03</v>
      </c>
      <c r="K18" s="3">
        <f t="shared" si="6"/>
        <v>232.0857</v>
      </c>
      <c r="L18" s="56">
        <v>232.09</v>
      </c>
      <c r="M18" s="37"/>
      <c r="N18" s="3"/>
      <c r="O18" s="3"/>
      <c r="P18" s="3"/>
      <c r="Q18" s="3"/>
      <c r="R18" s="3"/>
      <c r="S18" s="3"/>
      <c r="T18" s="3"/>
      <c r="U18" s="40"/>
      <c r="V18" s="40"/>
      <c r="W18" s="41"/>
    </row>
    <row r="19" spans="1:23" ht="115.5" x14ac:dyDescent="0.3">
      <c r="A19" s="2">
        <v>16</v>
      </c>
      <c r="B19" s="62" t="s">
        <v>119</v>
      </c>
      <c r="C19" s="66" t="s">
        <v>120</v>
      </c>
      <c r="D19" s="14" t="s">
        <v>5</v>
      </c>
      <c r="E19" s="11" t="s">
        <v>91</v>
      </c>
      <c r="F19" s="12" t="s">
        <v>62</v>
      </c>
      <c r="G19" s="12">
        <v>1</v>
      </c>
      <c r="H19" s="3">
        <v>4038.61</v>
      </c>
      <c r="I19" s="3">
        <f t="shared" si="4"/>
        <v>767.33590000000004</v>
      </c>
      <c r="J19" s="3">
        <f t="shared" si="5"/>
        <v>4038.61</v>
      </c>
      <c r="K19" s="3">
        <f t="shared" si="6"/>
        <v>4805.9458999999997</v>
      </c>
      <c r="L19" s="56">
        <v>4805.95</v>
      </c>
      <c r="M19" s="37"/>
      <c r="N19" s="3"/>
      <c r="O19" s="3"/>
      <c r="P19" s="3"/>
      <c r="Q19" s="3"/>
      <c r="R19" s="3"/>
      <c r="S19" s="3"/>
      <c r="T19" s="3"/>
      <c r="U19" s="40"/>
      <c r="V19" s="40"/>
      <c r="W19" s="41"/>
    </row>
    <row r="20" spans="1:23" ht="165" x14ac:dyDescent="0.3">
      <c r="A20" s="2">
        <v>17</v>
      </c>
      <c r="B20" s="40" t="s">
        <v>121</v>
      </c>
      <c r="C20" s="67" t="s">
        <v>129</v>
      </c>
      <c r="D20" s="14" t="s">
        <v>5</v>
      </c>
      <c r="E20" s="11" t="s">
        <v>91</v>
      </c>
      <c r="F20" s="12" t="s">
        <v>62</v>
      </c>
      <c r="G20" s="12">
        <v>1</v>
      </c>
      <c r="H20" s="3">
        <v>782.02</v>
      </c>
      <c r="I20" s="3">
        <f t="shared" si="4"/>
        <v>148.5838</v>
      </c>
      <c r="J20" s="3">
        <f t="shared" si="5"/>
        <v>782.02</v>
      </c>
      <c r="K20" s="3">
        <f t="shared" si="6"/>
        <v>930.60379999999998</v>
      </c>
      <c r="L20" s="56">
        <v>930.6</v>
      </c>
      <c r="M20" s="37"/>
      <c r="N20" s="3"/>
      <c r="O20" s="3"/>
      <c r="P20" s="3"/>
      <c r="Q20" s="3"/>
      <c r="R20" s="3"/>
      <c r="S20" s="3"/>
      <c r="T20" s="3"/>
      <c r="U20" s="40"/>
      <c r="V20" s="40"/>
      <c r="W20" s="41"/>
    </row>
    <row r="21" spans="1:23" ht="33" x14ac:dyDescent="0.3">
      <c r="A21" s="2">
        <v>18</v>
      </c>
      <c r="B21" s="68" t="s">
        <v>126</v>
      </c>
      <c r="C21" s="80" t="s">
        <v>130</v>
      </c>
      <c r="D21" s="14" t="s">
        <v>14</v>
      </c>
      <c r="E21" s="11" t="s">
        <v>91</v>
      </c>
      <c r="F21" s="12" t="s">
        <v>62</v>
      </c>
      <c r="G21" s="12">
        <v>950</v>
      </c>
      <c r="H21" s="3">
        <v>1</v>
      </c>
      <c r="I21" s="3">
        <f t="shared" si="4"/>
        <v>0.19</v>
      </c>
      <c r="J21" s="3">
        <f t="shared" si="5"/>
        <v>950</v>
      </c>
      <c r="K21" s="3">
        <f t="shared" si="6"/>
        <v>1130.5</v>
      </c>
      <c r="L21" s="56">
        <v>1130.5</v>
      </c>
      <c r="M21" s="37"/>
      <c r="N21" s="3"/>
      <c r="O21" s="3"/>
      <c r="P21" s="3"/>
      <c r="Q21" s="3"/>
      <c r="R21" s="3"/>
      <c r="S21" s="3"/>
      <c r="T21" s="3"/>
      <c r="U21" s="40"/>
      <c r="V21" s="40"/>
      <c r="W21" s="41"/>
    </row>
    <row r="22" spans="1:23" ht="50.25" thickBot="1" x14ac:dyDescent="0.35">
      <c r="A22" s="2">
        <v>19</v>
      </c>
      <c r="B22" s="58" t="s">
        <v>116</v>
      </c>
      <c r="C22" s="46" t="s">
        <v>128</v>
      </c>
      <c r="D22" s="14" t="s">
        <v>14</v>
      </c>
      <c r="E22" s="11" t="s">
        <v>91</v>
      </c>
      <c r="F22" s="12" t="s">
        <v>61</v>
      </c>
      <c r="G22" s="12">
        <v>4</v>
      </c>
      <c r="H22" s="3">
        <v>1000</v>
      </c>
      <c r="I22" s="3">
        <f t="shared" si="4"/>
        <v>190</v>
      </c>
      <c r="J22" s="3">
        <f>G22*H22</f>
        <v>4000</v>
      </c>
      <c r="K22" s="3">
        <f t="shared" si="6"/>
        <v>4760</v>
      </c>
      <c r="L22" s="56">
        <v>2380</v>
      </c>
      <c r="M22" s="37"/>
      <c r="N22" s="37"/>
      <c r="O22" s="37"/>
      <c r="P22" s="37"/>
      <c r="Q22" s="37"/>
      <c r="R22" s="37">
        <v>2380</v>
      </c>
      <c r="S22" s="37"/>
      <c r="T22" s="37"/>
      <c r="U22" s="37"/>
      <c r="V22" s="37"/>
      <c r="W22" s="38"/>
    </row>
    <row r="23" spans="1:23" ht="17.25" thickBot="1" x14ac:dyDescent="0.35">
      <c r="A23" s="100" t="s">
        <v>52</v>
      </c>
      <c r="B23" s="101"/>
      <c r="C23" s="101"/>
      <c r="D23" s="101"/>
      <c r="E23" s="101"/>
      <c r="F23" s="101"/>
      <c r="G23" s="101"/>
      <c r="H23" s="101"/>
      <c r="I23" s="102"/>
      <c r="J23" s="52">
        <f>SUM(J4:J22)</f>
        <v>101298.78</v>
      </c>
      <c r="K23" s="52">
        <f>SUM(K4:K22)</f>
        <v>110993.48820000001</v>
      </c>
      <c r="L23" s="53">
        <f>SUM(L4:L22)-0.02</f>
        <v>55721.489999999991</v>
      </c>
      <c r="M23" s="54">
        <f t="shared" ref="M23:W23" si="7">SUM(M4:M22)</f>
        <v>2632</v>
      </c>
      <c r="N23" s="54">
        <f t="shared" si="7"/>
        <v>5026</v>
      </c>
      <c r="O23" s="54">
        <f t="shared" si="7"/>
        <v>5026</v>
      </c>
      <c r="P23" s="54">
        <f t="shared" si="7"/>
        <v>5026</v>
      </c>
      <c r="Q23" s="54">
        <f t="shared" si="7"/>
        <v>5026</v>
      </c>
      <c r="R23" s="54">
        <f t="shared" si="7"/>
        <v>7406</v>
      </c>
      <c r="S23" s="54">
        <f t="shared" si="7"/>
        <v>5026</v>
      </c>
      <c r="T23" s="54">
        <f t="shared" si="7"/>
        <v>5026</v>
      </c>
      <c r="U23" s="54">
        <f t="shared" si="7"/>
        <v>5026</v>
      </c>
      <c r="V23" s="54">
        <f t="shared" si="7"/>
        <v>5026</v>
      </c>
      <c r="W23" s="55">
        <f t="shared" si="7"/>
        <v>5026</v>
      </c>
    </row>
    <row r="24" spans="1:23" x14ac:dyDescent="0.3">
      <c r="A24" s="98" t="s">
        <v>54</v>
      </c>
      <c r="B24" s="99"/>
      <c r="C24" s="99"/>
      <c r="D24" s="99"/>
      <c r="E24" s="99"/>
      <c r="F24" s="99"/>
      <c r="G24" s="99"/>
      <c r="H24" s="99"/>
      <c r="I24" s="99"/>
      <c r="J24" s="99"/>
      <c r="K24" s="99"/>
      <c r="L24" s="42"/>
      <c r="M24" s="43"/>
      <c r="N24" s="43"/>
      <c r="O24" s="43"/>
      <c r="P24" s="43"/>
      <c r="Q24" s="43"/>
      <c r="R24" s="43"/>
      <c r="S24" s="43"/>
      <c r="T24" s="43"/>
      <c r="U24" s="43"/>
      <c r="V24" s="43"/>
      <c r="W24" s="44"/>
    </row>
    <row r="25" spans="1:23" ht="149.25" thickBot="1" x14ac:dyDescent="0.35">
      <c r="A25" s="2">
        <v>20</v>
      </c>
      <c r="B25" s="58" t="s">
        <v>122</v>
      </c>
      <c r="C25" s="58" t="s">
        <v>123</v>
      </c>
      <c r="D25" s="50" t="s">
        <v>5</v>
      </c>
      <c r="E25" s="12" t="s">
        <v>91</v>
      </c>
      <c r="F25" s="12" t="s">
        <v>62</v>
      </c>
      <c r="G25" s="12">
        <v>1</v>
      </c>
      <c r="H25" s="3">
        <v>31062.560000000001</v>
      </c>
      <c r="I25" s="3">
        <f>H25*19%</f>
        <v>5901.8864000000003</v>
      </c>
      <c r="J25" s="3">
        <f>G25*H25</f>
        <v>31062.560000000001</v>
      </c>
      <c r="K25" s="3">
        <f>J25*1.19</f>
        <v>36964.446400000001</v>
      </c>
      <c r="L25" s="39"/>
      <c r="M25" s="37"/>
      <c r="N25" s="40"/>
      <c r="O25" s="40"/>
      <c r="P25" s="40"/>
      <c r="Q25" s="40"/>
      <c r="R25" s="40"/>
      <c r="S25" s="40"/>
      <c r="T25" s="40"/>
      <c r="U25" s="40"/>
      <c r="V25" s="40"/>
      <c r="W25" s="38">
        <f>K25</f>
        <v>36964.446400000001</v>
      </c>
    </row>
    <row r="26" spans="1:23" ht="17.25" thickBot="1" x14ac:dyDescent="0.35">
      <c r="A26" s="100" t="s">
        <v>53</v>
      </c>
      <c r="B26" s="101"/>
      <c r="C26" s="101"/>
      <c r="D26" s="101"/>
      <c r="E26" s="101"/>
      <c r="F26" s="101"/>
      <c r="G26" s="101"/>
      <c r="H26" s="101"/>
      <c r="I26" s="102"/>
      <c r="J26" s="52">
        <f>SUM(J25:J25)</f>
        <v>31062.560000000001</v>
      </c>
      <c r="K26" s="52">
        <f>SUM(K25:K25)</f>
        <v>36964.446400000001</v>
      </c>
      <c r="L26" s="69">
        <f>L25</f>
        <v>0</v>
      </c>
      <c r="M26" s="69">
        <f t="shared" ref="M26:W26" si="8">M25</f>
        <v>0</v>
      </c>
      <c r="N26" s="69">
        <f t="shared" si="8"/>
        <v>0</v>
      </c>
      <c r="O26" s="69">
        <f t="shared" si="8"/>
        <v>0</v>
      </c>
      <c r="P26" s="69">
        <f t="shared" si="8"/>
        <v>0</v>
      </c>
      <c r="Q26" s="69">
        <f t="shared" si="8"/>
        <v>0</v>
      </c>
      <c r="R26" s="69">
        <f t="shared" si="8"/>
        <v>0</v>
      </c>
      <c r="S26" s="69">
        <f t="shared" si="8"/>
        <v>0</v>
      </c>
      <c r="T26" s="69">
        <f t="shared" si="8"/>
        <v>0</v>
      </c>
      <c r="U26" s="69">
        <f t="shared" si="8"/>
        <v>0</v>
      </c>
      <c r="V26" s="69">
        <f t="shared" si="8"/>
        <v>0</v>
      </c>
      <c r="W26" s="69">
        <f t="shared" si="8"/>
        <v>36964.446400000001</v>
      </c>
    </row>
    <row r="27" spans="1:23" ht="17.25" thickBot="1" x14ac:dyDescent="0.35">
      <c r="A27" s="103" t="s">
        <v>47</v>
      </c>
      <c r="B27" s="104"/>
      <c r="C27" s="104"/>
      <c r="D27" s="104"/>
      <c r="E27" s="104"/>
      <c r="F27" s="104"/>
      <c r="G27" s="104"/>
      <c r="H27" s="104"/>
      <c r="I27" s="105"/>
      <c r="J27" s="70">
        <f>J23+J26</f>
        <v>132361.34</v>
      </c>
      <c r="K27" s="71">
        <f>K26+K23+0.01</f>
        <v>147957.94460000002</v>
      </c>
      <c r="L27" s="70">
        <f t="shared" ref="L27:W27" si="9">L23+L26</f>
        <v>55721.489999999991</v>
      </c>
      <c r="M27" s="71">
        <f t="shared" si="9"/>
        <v>2632</v>
      </c>
      <c r="N27" s="71">
        <f t="shared" si="9"/>
        <v>5026</v>
      </c>
      <c r="O27" s="71">
        <f t="shared" si="9"/>
        <v>5026</v>
      </c>
      <c r="P27" s="71">
        <f t="shared" si="9"/>
        <v>5026</v>
      </c>
      <c r="Q27" s="71">
        <f t="shared" si="9"/>
        <v>5026</v>
      </c>
      <c r="R27" s="71">
        <f t="shared" si="9"/>
        <v>7406</v>
      </c>
      <c r="S27" s="71">
        <f t="shared" si="9"/>
        <v>5026</v>
      </c>
      <c r="T27" s="71">
        <f t="shared" si="9"/>
        <v>5026</v>
      </c>
      <c r="U27" s="71">
        <f t="shared" si="9"/>
        <v>5026</v>
      </c>
      <c r="V27" s="71">
        <f t="shared" si="9"/>
        <v>5026</v>
      </c>
      <c r="W27" s="72">
        <f t="shared" si="9"/>
        <v>41990.446400000001</v>
      </c>
    </row>
    <row r="28" spans="1:23" ht="17.25" thickBot="1" x14ac:dyDescent="0.35"/>
    <row r="29" spans="1:23" ht="17.25" thickBot="1" x14ac:dyDescent="0.35">
      <c r="A29" s="93" t="s">
        <v>49</v>
      </c>
      <c r="B29" s="94"/>
      <c r="C29" s="94"/>
      <c r="D29" s="95"/>
      <c r="E29" s="73">
        <f>E30+E31</f>
        <v>148000</v>
      </c>
      <c r="F29" s="74" t="s">
        <v>50</v>
      </c>
    </row>
    <row r="30" spans="1:23" x14ac:dyDescent="0.3">
      <c r="A30" s="110" t="s">
        <v>56</v>
      </c>
      <c r="B30" s="111"/>
      <c r="C30" s="111"/>
      <c r="D30" s="111"/>
      <c r="E30" s="75">
        <v>111000</v>
      </c>
      <c r="F30" s="76" t="s">
        <v>50</v>
      </c>
    </row>
    <row r="31" spans="1:23" ht="17.25" thickBot="1" x14ac:dyDescent="0.35">
      <c r="A31" s="91" t="s">
        <v>57</v>
      </c>
      <c r="B31" s="92"/>
      <c r="C31" s="92"/>
      <c r="D31" s="92"/>
      <c r="E31" s="77">
        <v>37000</v>
      </c>
      <c r="F31" s="78" t="s">
        <v>50</v>
      </c>
    </row>
  </sheetData>
  <autoFilter ref="A1:W27">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autoFilter>
  <mergeCells count="20">
    <mergeCell ref="J1:J2"/>
    <mergeCell ref="K1:K2"/>
    <mergeCell ref="L1:W1"/>
    <mergeCell ref="E1:E2"/>
    <mergeCell ref="F1:F2"/>
    <mergeCell ref="G1:G2"/>
    <mergeCell ref="H1:H2"/>
    <mergeCell ref="A1:A2"/>
    <mergeCell ref="A26:I26"/>
    <mergeCell ref="B1:B2"/>
    <mergeCell ref="A30:D30"/>
    <mergeCell ref="I1:I2"/>
    <mergeCell ref="C1:C2"/>
    <mergeCell ref="D1:D2"/>
    <mergeCell ref="A31:D31"/>
    <mergeCell ref="A29:D29"/>
    <mergeCell ref="A3:K3"/>
    <mergeCell ref="A24:K24"/>
    <mergeCell ref="A23:I23"/>
    <mergeCell ref="A27:I27"/>
  </mergeCells>
  <pageMargins left="0.43307086614173229" right="0.23622047244094491" top="0.74803149606299213" bottom="0.43307086614173229" header="0.51181102362204722" footer="0.51181102362204722"/>
  <pageSetup paperSize="8" scale="55"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'Cheltuieli Eligibile'!$C$2:$C$24</xm:f>
          </x14:formula1>
          <xm:sqref>D4:D22 D25</xm:sqref>
        </x14:dataValidation>
        <x14:dataValidation type="list" allowBlank="1" showInputMessage="1" showErrorMessage="1">
          <x14:formula1>
            <xm:f>'Cheltuieli Eligibile'!$B$40:$B$41</xm:f>
          </x14:formula1>
          <xm:sqref>E4:E22 E25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workbookViewId="0">
      <selection activeCell="G11" sqref="G11"/>
    </sheetView>
  </sheetViews>
  <sheetFormatPr defaultRowHeight="15.75" x14ac:dyDescent="0.25"/>
  <cols>
    <col min="1" max="1" width="47.7109375" style="20" customWidth="1"/>
    <col min="2" max="2" width="9" style="20" bestFit="1" customWidth="1"/>
    <col min="3" max="3" width="8.5703125" style="20" bestFit="1" customWidth="1"/>
    <col min="4" max="4" width="8.42578125" style="20" bestFit="1" customWidth="1"/>
    <col min="5" max="16384" width="9.140625" style="20"/>
  </cols>
  <sheetData>
    <row r="1" spans="1:4" ht="15.75" customHeight="1" x14ac:dyDescent="0.3">
      <c r="A1" s="120" t="s">
        <v>74</v>
      </c>
      <c r="B1" s="120"/>
      <c r="C1" s="120"/>
      <c r="D1" s="120"/>
    </row>
    <row r="2" spans="1:4" x14ac:dyDescent="0.25">
      <c r="A2" s="21"/>
    </row>
    <row r="3" spans="1:4" ht="15.75" customHeight="1" x14ac:dyDescent="0.25">
      <c r="A3" s="121" t="s">
        <v>75</v>
      </c>
      <c r="B3" s="121"/>
      <c r="C3" s="121"/>
      <c r="D3" s="121"/>
    </row>
    <row r="4" spans="1:4" x14ac:dyDescent="0.25">
      <c r="A4" s="21" t="s">
        <v>76</v>
      </c>
    </row>
    <row r="5" spans="1:4" ht="31.5" x14ac:dyDescent="0.25">
      <c r="A5" s="22" t="s">
        <v>77</v>
      </c>
      <c r="B5" s="23" t="s">
        <v>78</v>
      </c>
      <c r="C5" s="23" t="s">
        <v>79</v>
      </c>
      <c r="D5" s="23" t="s">
        <v>80</v>
      </c>
    </row>
    <row r="6" spans="1:4" s="26" customFormat="1" x14ac:dyDescent="0.25">
      <c r="A6" s="24" t="s">
        <v>81</v>
      </c>
      <c r="B6" s="25">
        <v>49</v>
      </c>
      <c r="C6" s="25">
        <v>56</v>
      </c>
      <c r="D6" s="25">
        <v>63</v>
      </c>
    </row>
    <row r="7" spans="1:4" s="29" customFormat="1" x14ac:dyDescent="0.25">
      <c r="A7" s="27" t="s">
        <v>82</v>
      </c>
      <c r="B7" s="28">
        <v>36</v>
      </c>
      <c r="C7" s="28">
        <v>42</v>
      </c>
      <c r="D7" s="28">
        <v>47</v>
      </c>
    </row>
    <row r="8" spans="1:4" s="29" customFormat="1" x14ac:dyDescent="0.25">
      <c r="A8" s="27" t="s">
        <v>83</v>
      </c>
      <c r="B8" s="28">
        <f>B6+B7</f>
        <v>85</v>
      </c>
      <c r="C8" s="28">
        <f>C6+C7</f>
        <v>98</v>
      </c>
      <c r="D8" s="28">
        <f>D6+D7</f>
        <v>110</v>
      </c>
    </row>
    <row r="9" spans="1:4" x14ac:dyDescent="0.25">
      <c r="A9" s="30"/>
      <c r="B9" s="31"/>
      <c r="C9" s="31"/>
      <c r="D9" s="31"/>
    </row>
    <row r="10" spans="1:4" ht="30.75" customHeight="1" x14ac:dyDescent="0.25">
      <c r="A10" s="121" t="s">
        <v>84</v>
      </c>
      <c r="B10" s="121"/>
      <c r="C10" s="121"/>
      <c r="D10" s="121"/>
    </row>
    <row r="11" spans="1:4" ht="29.25" customHeight="1" x14ac:dyDescent="0.25">
      <c r="A11" s="119" t="s">
        <v>85</v>
      </c>
      <c r="B11" s="119"/>
      <c r="C11" s="119"/>
      <c r="D11" s="119"/>
    </row>
    <row r="12" spans="1:4" ht="31.5" x14ac:dyDescent="0.25">
      <c r="A12" s="22" t="s">
        <v>77</v>
      </c>
      <c r="B12" s="23" t="s">
        <v>78</v>
      </c>
      <c r="C12" s="23" t="s">
        <v>79</v>
      </c>
      <c r="D12" s="23" t="s">
        <v>80</v>
      </c>
    </row>
    <row r="13" spans="1:4" x14ac:dyDescent="0.25">
      <c r="A13" s="24" t="s">
        <v>81</v>
      </c>
      <c r="B13" s="25">
        <v>42</v>
      </c>
      <c r="C13" s="25">
        <v>49</v>
      </c>
      <c r="D13" s="25">
        <v>56</v>
      </c>
    </row>
    <row r="14" spans="1:4" s="29" customFormat="1" x14ac:dyDescent="0.25">
      <c r="A14" s="27" t="s">
        <v>82</v>
      </c>
      <c r="B14" s="28">
        <v>31</v>
      </c>
      <c r="C14" s="28">
        <v>36</v>
      </c>
      <c r="D14" s="28">
        <v>42</v>
      </c>
    </row>
    <row r="15" spans="1:4" s="29" customFormat="1" x14ac:dyDescent="0.25">
      <c r="A15" s="27" t="s">
        <v>83</v>
      </c>
      <c r="B15" s="28">
        <f>B13+B14</f>
        <v>73</v>
      </c>
      <c r="C15" s="28">
        <f>C13+C14</f>
        <v>85</v>
      </c>
      <c r="D15" s="28">
        <f>D13+D14</f>
        <v>98</v>
      </c>
    </row>
    <row r="16" spans="1:4" x14ac:dyDescent="0.25">
      <c r="A16" s="30"/>
      <c r="B16" s="31"/>
      <c r="C16" s="31"/>
      <c r="D16" s="31"/>
    </row>
    <row r="17" spans="1:4" ht="15.75" customHeight="1" x14ac:dyDescent="0.25">
      <c r="A17" s="121" t="s">
        <v>86</v>
      </c>
      <c r="B17" s="121"/>
      <c r="C17" s="121"/>
      <c r="D17" s="121"/>
    </row>
    <row r="18" spans="1:4" ht="45.75" customHeight="1" x14ac:dyDescent="0.25">
      <c r="A18" s="119" t="s">
        <v>87</v>
      </c>
      <c r="B18" s="119"/>
      <c r="C18" s="119"/>
      <c r="D18" s="119"/>
    </row>
    <row r="19" spans="1:4" ht="31.5" x14ac:dyDescent="0.25">
      <c r="A19" s="22" t="s">
        <v>77</v>
      </c>
      <c r="B19" s="23" t="s">
        <v>78</v>
      </c>
      <c r="C19" s="23" t="s">
        <v>79</v>
      </c>
      <c r="D19" s="23" t="s">
        <v>80</v>
      </c>
    </row>
    <row r="20" spans="1:4" x14ac:dyDescent="0.25">
      <c r="A20" s="24" t="s">
        <v>81</v>
      </c>
      <c r="B20" s="25">
        <v>35</v>
      </c>
      <c r="C20" s="25">
        <v>42</v>
      </c>
      <c r="D20" s="25">
        <v>49</v>
      </c>
    </row>
    <row r="21" spans="1:4" s="29" customFormat="1" x14ac:dyDescent="0.25">
      <c r="A21" s="27" t="s">
        <v>82</v>
      </c>
      <c r="B21" s="28">
        <v>26</v>
      </c>
      <c r="C21" s="28">
        <v>31</v>
      </c>
      <c r="D21" s="28">
        <v>36</v>
      </c>
    </row>
    <row r="22" spans="1:4" x14ac:dyDescent="0.25">
      <c r="A22" s="27" t="s">
        <v>83</v>
      </c>
      <c r="B22" s="28">
        <f>B20+B21</f>
        <v>61</v>
      </c>
      <c r="C22" s="28">
        <f>C20+C21</f>
        <v>73</v>
      </c>
      <c r="D22" s="28">
        <f>D20+D21</f>
        <v>85</v>
      </c>
    </row>
    <row r="23" spans="1:4" x14ac:dyDescent="0.25">
      <c r="A23" s="21"/>
    </row>
    <row r="24" spans="1:4" ht="45.75" customHeight="1" x14ac:dyDescent="0.25">
      <c r="A24" s="119" t="s">
        <v>88</v>
      </c>
      <c r="B24" s="119"/>
      <c r="C24" s="119"/>
      <c r="D24" s="119"/>
    </row>
    <row r="25" spans="1:4" ht="31.5" x14ac:dyDescent="0.25">
      <c r="A25" s="22" t="s">
        <v>77</v>
      </c>
      <c r="B25" s="23" t="s">
        <v>89</v>
      </c>
      <c r="C25" s="32" t="s">
        <v>90</v>
      </c>
    </row>
    <row r="26" spans="1:4" x14ac:dyDescent="0.25">
      <c r="A26" s="24" t="s">
        <v>81</v>
      </c>
      <c r="B26" s="25">
        <v>18</v>
      </c>
      <c r="C26" s="25">
        <v>25</v>
      </c>
      <c r="D26" s="33"/>
    </row>
    <row r="27" spans="1:4" s="29" customFormat="1" x14ac:dyDescent="0.25">
      <c r="A27" s="27" t="s">
        <v>82</v>
      </c>
      <c r="B27" s="28">
        <v>13</v>
      </c>
      <c r="C27" s="28">
        <v>18</v>
      </c>
    </row>
    <row r="28" spans="1:4" x14ac:dyDescent="0.25">
      <c r="A28" s="27" t="s">
        <v>83</v>
      </c>
      <c r="B28" s="28">
        <f>B26+B27</f>
        <v>31</v>
      </c>
      <c r="C28" s="28">
        <f>C26+C27</f>
        <v>43</v>
      </c>
      <c r="D28" s="31"/>
    </row>
  </sheetData>
  <mergeCells count="7">
    <mergeCell ref="A24:D24"/>
    <mergeCell ref="A1:D1"/>
    <mergeCell ref="A3:D3"/>
    <mergeCell ref="A10:D10"/>
    <mergeCell ref="A11:D11"/>
    <mergeCell ref="A17:D17"/>
    <mergeCell ref="A18:D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3</vt:i4>
      </vt:variant>
    </vt:vector>
  </HeadingPairs>
  <TitlesOfParts>
    <vt:vector size="3" baseType="lpstr">
      <vt:lpstr>Cheltuieli Eligibile</vt:lpstr>
      <vt:lpstr>Buget Plan de afaceri_106932</vt:lpstr>
      <vt:lpstr>Plafon Salarii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2019-01-26T15:01:33Z</cp:lastPrinted>
  <dcterms:created xsi:type="dcterms:W3CDTF">2018-04-26T16:04:39Z</dcterms:created>
  <dcterms:modified xsi:type="dcterms:W3CDTF">2019-02-15T13:47:59Z</dcterms:modified>
</cp:coreProperties>
</file>